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12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0" i="1" l="1"/>
  <c r="CD26" i="1"/>
  <c r="CD18" i="1"/>
  <c r="CD15" i="1"/>
  <c r="AA33" i="1"/>
  <c r="AF33" i="1"/>
  <c r="V33" i="1"/>
  <c r="CO33" i="1"/>
  <c r="CL33" i="1"/>
  <c r="CI33" i="1"/>
  <c r="AI33" i="1"/>
  <c r="AE33" i="1"/>
  <c r="AD33" i="1"/>
  <c r="AC33" i="1"/>
  <c r="AB33" i="1"/>
  <c r="Z33" i="1"/>
  <c r="Y33" i="1"/>
  <c r="X33" i="1"/>
  <c r="W33" i="1"/>
  <c r="I33" i="1"/>
  <c r="H33" i="1"/>
  <c r="G33" i="1"/>
  <c r="F33" i="1"/>
  <c r="E33" i="1"/>
  <c r="D33" i="1"/>
  <c r="CC30" i="1"/>
  <c r="A29" i="1"/>
  <c r="C29" i="1"/>
  <c r="A28" i="1"/>
  <c r="C28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CC18" i="1"/>
  <c r="A17" i="1"/>
  <c r="C17" i="1"/>
  <c r="C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<sst xmlns="http://schemas.openxmlformats.org/spreadsheetml/2006/main" count="172" uniqueCount="154">
  <si>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</si>
  <si>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</si>
  <si>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</si>
  <si>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</si>
  <si>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</si>
  <si>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</si>
  <si>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</si>
  <si>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</si>
  <si>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</si>
  <si>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</si>
  <si>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</si>
  <si>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</si>
  <si>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</si>
  <si>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</si>
  <si>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</si>
  <si>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</si>
  <si>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</si>
  <si>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</si>
  <si>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</si>
  <si>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</si>
  <si>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</si>
  <si>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</si>
  <si>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</si>
  <si>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</si>
  <si>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</si>
  <si>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</si>
  <si>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</si>
  <si>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</si>
  <si>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</si>
  <si>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</si>
  <si>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</si>
  <si>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</si>
  <si>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</si>
  <si>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</si>
  <si>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</si>
  <si>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</si>
  <si>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</si>
  <si>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</si>
  <si>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</si>
  <si>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</si>
  <si>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</si>
  <si>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</si>
  <si>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</si>
  <si>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</si>
  <si>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</si>
  <si>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</si>
  <si>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</si>
  <si>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</si>
  <si>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</si>
  <si>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</si>
  <si>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</si>
  <si>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</si>
  <si>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</si>
  <si>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</si>
  <si>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</si>
  <si>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</si>
  <si>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</si>
  <si>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</si>
  <si>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</si>
  <si>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</si>
  <si>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</si>
  <si>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</si>
  <si>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</si>
  <si>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</si>
  <si>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</si>
  <si>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</si>
  <si>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</si>
  <si>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</si>
  <si>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</si>
  <si>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</si>
  <si>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</si>
  <si>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</si>
  <si>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</si>
  <si>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</si>
  <si>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</si>
  <si>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</si>
  <si>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</si>
  <si>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</si>
  <si>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</si>
  <si>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</si>
  <si>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</si>
  <si>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</si>
  <si>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</si>
  <si>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</si>
  <si>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</si>
  <si>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</si>
  <si>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</si>
  <si>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</si>
  <si>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</si>
  <si>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</si>
  <si>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</si>
  <si>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</si>
  <si>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Запеканка из творога</t>
  </si>
  <si>
    <t>Молоко сгущеное с сахаром</t>
  </si>
  <si>
    <t>Батон</t>
  </si>
  <si>
    <t>Чай</t>
  </si>
  <si>
    <t>Итого за 'Завтрак '</t>
  </si>
  <si>
    <t xml:space="preserve">10:00 </t>
  </si>
  <si>
    <t>Яблоки</t>
  </si>
  <si>
    <t>Итого за '10:00 '</t>
  </si>
  <si>
    <t xml:space="preserve">Обед </t>
  </si>
  <si>
    <t>Салат из отварной свеклы и моркови с растительным маслом</t>
  </si>
  <si>
    <t>Суп из овощей со сметаной</t>
  </si>
  <si>
    <t>Рагу из отварного мяса говядины</t>
  </si>
  <si>
    <t>Хлеб пшеничный</t>
  </si>
  <si>
    <t>Хлеб ржаной</t>
  </si>
  <si>
    <t>Напиток из шиповника</t>
  </si>
  <si>
    <t>Итого за 'Обед '</t>
  </si>
  <si>
    <t xml:space="preserve">Полдник </t>
  </si>
  <si>
    <t>Сдоба обыкновенная</t>
  </si>
  <si>
    <t>Чай с молоком</t>
  </si>
  <si>
    <t>Итого за 'Полдник '</t>
  </si>
  <si>
    <t>Итого за день</t>
  </si>
  <si>
    <t>Норма (СанПиН 2.3/2.4.3590-20  3-7 лет)</t>
  </si>
  <si>
    <t>Отклонение</t>
  </si>
  <si>
    <t>12.08.2024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</si>
  <si>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</si>
  <si>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</si>
  <si>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</si>
  <si>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</si>
  <si>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</si>
  <si>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</si>
  <si>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</si>
  <si>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</si>
  <si>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</si>
  <si>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</si>
  <si>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</si>
  <si>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</si>
  <si>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</si>
  <si>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</si>
  <si>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</si>
  <si>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</si>
  <si>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</si>
  <si>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</si>
  <si>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</si>
  <si>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</si>
  <si>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</si>
  <si>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</si>
  <si>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</si>
  <si>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</si>
  <si>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</si>
  <si>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</si>
  <si>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</si>
  <si>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</si>
  <si>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</si>
  <si>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</si>
  <si>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</si>
  <si>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</si>
  <si>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9/5</t>
  </si>
  <si>
    <t/>
  </si>
  <si>
    <t>10/10</t>
  </si>
  <si>
    <t>8/12</t>
  </si>
  <si>
    <t>30/10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</si>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</sst>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4"/>
  <sheetViews>
    <sheetView tabSelected="1" zoomScaleNormal="100" workbookViewId="0">
      <selection activeCell="B12" sqref="B12"/>
    </sheetView>
  </sheetViews>
  <sheetFormatPr defaultColWidth="0" defaultRowHeight="15.75" x14ac:dyDescent="0.25"/>
  <cols>
    <col min="1" max="1" width="7.5703125" style="1" customWidth="1"/>
    <col min="2" max="2" width="27.85546875" style="17" customWidth="1"/>
    <col min="3" max="3" width="7.28515625" style="1" customWidth="1"/>
    <col min="4" max="4" width="7.7109375" style="1" customWidth="1"/>
    <col min="5" max="5" width="10.140625" style="1" customWidth="1"/>
    <col min="6" max="6" width="8.42578125" style="1" customWidth="1"/>
    <col min="7" max="7" width="10.85546875" style="1" customWidth="1"/>
    <col min="8" max="8" width="11" style="1" customWidth="1"/>
    <col min="9" max="9" width="10.42578125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"12 августа 2024 г."</f>
        <v>12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 t="s">
        <v>88</v>
      </c>
      <c r="C5" s="6"/>
      <c r="D5" s="3"/>
      <c r="E5" s="3" t="s">
        <v>153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15" x14ac:dyDescent="0.25">
      <c r="A11" s="33" t="str">
        <f>"9/5"</f>
        <v>9/5</v>
      </c>
      <c r="B11" s="34" t="s">
        <v>92</v>
      </c>
      <c r="C11" s="35" t="str">
        <f>"150"</f>
        <v>150</v>
      </c>
      <c r="D11" s="35">
        <v>26.49</v>
      </c>
      <c r="E11" s="35">
        <v>25.03</v>
      </c>
      <c r="F11" s="35">
        <v>14.44</v>
      </c>
      <c r="G11" s="35">
        <v>1.0900000000000001</v>
      </c>
      <c r="H11" s="35">
        <v>30.2</v>
      </c>
      <c r="I11" s="35">
        <v>357.62216977673086</v>
      </c>
      <c r="J11" s="33">
        <v>8</v>
      </c>
      <c r="K11" s="33">
        <v>0.65</v>
      </c>
      <c r="L11" s="33">
        <v>7.28</v>
      </c>
      <c r="M11" s="33">
        <v>0</v>
      </c>
      <c r="N11" s="33">
        <v>19.920000000000002</v>
      </c>
      <c r="O11" s="33">
        <v>9.76</v>
      </c>
      <c r="P11" s="33">
        <v>0.51</v>
      </c>
      <c r="Q11" s="33">
        <v>0</v>
      </c>
      <c r="R11" s="33">
        <v>0</v>
      </c>
      <c r="S11" s="33">
        <v>1.64</v>
      </c>
      <c r="T11" s="33">
        <v>1.77</v>
      </c>
      <c r="U11" s="33">
        <v>15.75</v>
      </c>
      <c r="V11" s="33">
        <v>211.27</v>
      </c>
      <c r="W11" s="33">
        <v>243.13</v>
      </c>
      <c r="X11" s="33">
        <v>35.590000000000003</v>
      </c>
      <c r="Y11" s="33">
        <v>303.88</v>
      </c>
      <c r="Z11" s="33">
        <v>0.91</v>
      </c>
      <c r="AA11" s="33">
        <v>93.89</v>
      </c>
      <c r="AB11" s="33">
        <v>44.64</v>
      </c>
      <c r="AC11" s="33">
        <v>107.21</v>
      </c>
      <c r="AD11" s="33">
        <v>0.99</v>
      </c>
      <c r="AE11" s="33">
        <v>0.08</v>
      </c>
      <c r="AF11" s="33">
        <v>0.39</v>
      </c>
      <c r="AG11" s="33">
        <v>0.69</v>
      </c>
      <c r="AH11" s="33">
        <v>6.3</v>
      </c>
      <c r="AI11" s="33">
        <v>0.56000000000000005</v>
      </c>
      <c r="AJ11" s="33">
        <v>0</v>
      </c>
      <c r="AK11" s="33">
        <v>0</v>
      </c>
      <c r="AL11" s="33">
        <v>0</v>
      </c>
      <c r="AM11" s="33">
        <v>218.12</v>
      </c>
      <c r="AN11" s="33">
        <v>122.12</v>
      </c>
      <c r="AO11" s="33">
        <v>62.37</v>
      </c>
      <c r="AP11" s="33">
        <v>102.84</v>
      </c>
      <c r="AQ11" s="33">
        <v>35.06</v>
      </c>
      <c r="AR11" s="33">
        <v>138.88999999999999</v>
      </c>
      <c r="AS11" s="33">
        <v>115.9</v>
      </c>
      <c r="AT11" s="33">
        <v>141.74</v>
      </c>
      <c r="AU11" s="33">
        <v>170.91</v>
      </c>
      <c r="AV11" s="33">
        <v>62.23</v>
      </c>
      <c r="AW11" s="33">
        <v>91.53</v>
      </c>
      <c r="AX11" s="33">
        <v>624.44000000000005</v>
      </c>
      <c r="AY11" s="33">
        <v>1.33</v>
      </c>
      <c r="AZ11" s="33">
        <v>185.82</v>
      </c>
      <c r="BA11" s="33">
        <v>163.69</v>
      </c>
      <c r="BB11" s="33">
        <v>83.7</v>
      </c>
      <c r="BC11" s="33">
        <v>59.19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0.06</v>
      </c>
      <c r="BL11" s="33">
        <v>0</v>
      </c>
      <c r="BM11" s="33">
        <v>0.04</v>
      </c>
      <c r="BN11" s="33">
        <v>0</v>
      </c>
      <c r="BO11" s="33">
        <v>0.01</v>
      </c>
      <c r="BP11" s="33">
        <v>0</v>
      </c>
      <c r="BQ11" s="33">
        <v>0</v>
      </c>
      <c r="BR11" s="33">
        <v>0</v>
      </c>
      <c r="BS11" s="33">
        <v>0.23</v>
      </c>
      <c r="BT11" s="33">
        <v>0</v>
      </c>
      <c r="BU11" s="33">
        <v>0</v>
      </c>
      <c r="BV11" s="33">
        <v>0.56000000000000005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131.29</v>
      </c>
      <c r="CC11" s="35">
        <v>49.54</v>
      </c>
      <c r="CE11" s="33">
        <v>101.33</v>
      </c>
      <c r="CG11" s="33">
        <v>3.15</v>
      </c>
      <c r="CH11" s="33">
        <v>0.7</v>
      </c>
      <c r="CI11" s="33">
        <v>1.93</v>
      </c>
      <c r="CJ11" s="33">
        <v>201.25</v>
      </c>
      <c r="CK11" s="33">
        <v>73.5</v>
      </c>
      <c r="CL11" s="33">
        <v>137.38</v>
      </c>
      <c r="CM11" s="33">
        <v>4.55</v>
      </c>
      <c r="CN11" s="33">
        <v>1.05</v>
      </c>
      <c r="CO11" s="33">
        <v>2.8</v>
      </c>
      <c r="CP11" s="33">
        <v>15</v>
      </c>
      <c r="CQ11" s="33">
        <v>0</v>
      </c>
    </row>
    <row r="12" spans="1:95" s="33" customFormat="1" ht="15" x14ac:dyDescent="0.25">
      <c r="A12" s="33" t="str">
        <f>""</f>
        <v/>
      </c>
      <c r="B12" s="34" t="s">
        <v>93</v>
      </c>
      <c r="C12" s="35" t="str">
        <f>"20"</f>
        <v>20</v>
      </c>
      <c r="D12" s="35">
        <v>1.35</v>
      </c>
      <c r="E12" s="35">
        <v>1.44</v>
      </c>
      <c r="F12" s="35">
        <v>1.5</v>
      </c>
      <c r="G12" s="35">
        <v>0</v>
      </c>
      <c r="H12" s="35">
        <v>10.1</v>
      </c>
      <c r="I12" s="35">
        <v>57.502199999999988</v>
      </c>
      <c r="J12" s="33">
        <v>1.04</v>
      </c>
      <c r="K12" s="33">
        <v>0</v>
      </c>
      <c r="L12" s="33">
        <v>1.04</v>
      </c>
      <c r="M12" s="33">
        <v>0</v>
      </c>
      <c r="N12" s="33">
        <v>10.1</v>
      </c>
      <c r="O12" s="33">
        <v>0</v>
      </c>
      <c r="P12" s="33">
        <v>0</v>
      </c>
      <c r="Q12" s="33">
        <v>0</v>
      </c>
      <c r="R12" s="33">
        <v>0</v>
      </c>
      <c r="S12" s="33">
        <v>0.08</v>
      </c>
      <c r="T12" s="33">
        <v>0.36</v>
      </c>
      <c r="U12" s="33">
        <v>0</v>
      </c>
      <c r="V12" s="33">
        <v>64.239999999999995</v>
      </c>
      <c r="W12" s="33">
        <v>54.03</v>
      </c>
      <c r="X12" s="33">
        <v>5.92</v>
      </c>
      <c r="Y12" s="33">
        <v>38.11</v>
      </c>
      <c r="Z12" s="33">
        <v>0.03</v>
      </c>
      <c r="AA12" s="33">
        <v>5.04</v>
      </c>
      <c r="AB12" s="33">
        <v>4.8</v>
      </c>
      <c r="AC12" s="33">
        <v>9.4</v>
      </c>
      <c r="AD12" s="33">
        <v>0.04</v>
      </c>
      <c r="AE12" s="33">
        <v>0.01</v>
      </c>
      <c r="AF12" s="33">
        <v>0.06</v>
      </c>
      <c r="AG12" s="33">
        <v>0.03</v>
      </c>
      <c r="AH12" s="33">
        <v>0.36</v>
      </c>
      <c r="AI12" s="33">
        <v>0.08</v>
      </c>
      <c r="AJ12" s="33">
        <v>0</v>
      </c>
      <c r="AK12" s="33">
        <v>0</v>
      </c>
      <c r="AL12" s="33">
        <v>0</v>
      </c>
      <c r="AM12" s="33">
        <v>101.14</v>
      </c>
      <c r="AN12" s="33">
        <v>101.52</v>
      </c>
      <c r="AO12" s="33">
        <v>31.02</v>
      </c>
      <c r="AP12" s="33">
        <v>57.15</v>
      </c>
      <c r="AQ12" s="33">
        <v>17.86</v>
      </c>
      <c r="AR12" s="33">
        <v>60.16</v>
      </c>
      <c r="AS12" s="33">
        <v>44.37</v>
      </c>
      <c r="AT12" s="33">
        <v>45.12</v>
      </c>
      <c r="AU12" s="33">
        <v>99.64</v>
      </c>
      <c r="AV12" s="33">
        <v>31.96</v>
      </c>
      <c r="AW12" s="33">
        <v>26.32</v>
      </c>
      <c r="AX12" s="33">
        <v>299.11</v>
      </c>
      <c r="AY12" s="33">
        <v>0</v>
      </c>
      <c r="AZ12" s="33">
        <v>146.63999999999999</v>
      </c>
      <c r="BA12" s="33">
        <v>78.58</v>
      </c>
      <c r="BB12" s="33">
        <v>63.54</v>
      </c>
      <c r="BC12" s="33">
        <v>12.97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0.43</v>
      </c>
      <c r="BT12" s="33">
        <v>0</v>
      </c>
      <c r="BU12" s="33">
        <v>0</v>
      </c>
      <c r="BV12" s="33">
        <v>0.04</v>
      </c>
      <c r="BW12" s="33">
        <v>0.01</v>
      </c>
      <c r="BX12" s="33">
        <v>0.01</v>
      </c>
      <c r="BY12" s="33">
        <v>0</v>
      </c>
      <c r="BZ12" s="33">
        <v>0</v>
      </c>
      <c r="CA12" s="33">
        <v>0</v>
      </c>
      <c r="CB12" s="33">
        <v>5.32</v>
      </c>
      <c r="CC12" s="35">
        <v>3.94</v>
      </c>
      <c r="CE12" s="33">
        <v>5.84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</row>
    <row r="13" spans="1:95" s="33" customFormat="1" ht="15" x14ac:dyDescent="0.25">
      <c r="A13" s="33" t="str">
        <f>"-"</f>
        <v>-</v>
      </c>
      <c r="B13" s="34" t="s">
        <v>94</v>
      </c>
      <c r="C13" s="35" t="str">
        <f>"30"</f>
        <v>30</v>
      </c>
      <c r="D13" s="35">
        <v>2.31</v>
      </c>
      <c r="E13" s="35">
        <v>0</v>
      </c>
      <c r="F13" s="35">
        <v>0.9</v>
      </c>
      <c r="G13" s="35">
        <v>0.9</v>
      </c>
      <c r="H13" s="35">
        <v>15.99</v>
      </c>
      <c r="I13" s="35">
        <v>80.855999999999995</v>
      </c>
      <c r="J13" s="33">
        <v>0.15</v>
      </c>
      <c r="K13" s="33">
        <v>0</v>
      </c>
      <c r="L13" s="33">
        <v>0</v>
      </c>
      <c r="M13" s="33">
        <v>0</v>
      </c>
      <c r="N13" s="33">
        <v>0.99</v>
      </c>
      <c r="O13" s="33">
        <v>14.04</v>
      </c>
      <c r="P13" s="33">
        <v>0.96</v>
      </c>
      <c r="Q13" s="33">
        <v>0</v>
      </c>
      <c r="R13" s="33">
        <v>0</v>
      </c>
      <c r="S13" s="33">
        <v>0.09</v>
      </c>
      <c r="T13" s="33">
        <v>0.48</v>
      </c>
      <c r="U13" s="33">
        <v>128.69999999999999</v>
      </c>
      <c r="V13" s="33">
        <v>39.299999999999997</v>
      </c>
      <c r="W13" s="33">
        <v>6.6</v>
      </c>
      <c r="X13" s="33">
        <v>9.9</v>
      </c>
      <c r="Y13" s="33">
        <v>25.5</v>
      </c>
      <c r="Z13" s="33">
        <v>0.6</v>
      </c>
      <c r="AA13" s="33">
        <v>0</v>
      </c>
      <c r="AB13" s="33">
        <v>0</v>
      </c>
      <c r="AC13" s="33">
        <v>0</v>
      </c>
      <c r="AD13" s="33">
        <v>0.51</v>
      </c>
      <c r="AE13" s="33">
        <v>0.05</v>
      </c>
      <c r="AF13" s="33">
        <v>0.02</v>
      </c>
      <c r="AG13" s="33">
        <v>0.48</v>
      </c>
      <c r="AH13" s="33">
        <v>0.9</v>
      </c>
      <c r="AI13" s="33">
        <v>0</v>
      </c>
      <c r="AJ13" s="33">
        <v>0</v>
      </c>
      <c r="AK13" s="33">
        <v>0</v>
      </c>
      <c r="AL13" s="33">
        <v>0</v>
      </c>
      <c r="AM13" s="33">
        <v>177.3</v>
      </c>
      <c r="AN13" s="33">
        <v>59.7</v>
      </c>
      <c r="AO13" s="33">
        <v>35.1</v>
      </c>
      <c r="AP13" s="33">
        <v>70.2</v>
      </c>
      <c r="AQ13" s="33">
        <v>26.4</v>
      </c>
      <c r="AR13" s="33">
        <v>126</v>
      </c>
      <c r="AS13" s="33">
        <v>78.3</v>
      </c>
      <c r="AT13" s="33">
        <v>108.9</v>
      </c>
      <c r="AU13" s="33">
        <v>90.3</v>
      </c>
      <c r="AV13" s="33">
        <v>48.3</v>
      </c>
      <c r="AW13" s="33">
        <v>84</v>
      </c>
      <c r="AX13" s="33">
        <v>697.5</v>
      </c>
      <c r="AY13" s="33">
        <v>0</v>
      </c>
      <c r="AZ13" s="33">
        <v>227.1</v>
      </c>
      <c r="BA13" s="33">
        <v>99.3</v>
      </c>
      <c r="BB13" s="33">
        <v>66.599999999999994</v>
      </c>
      <c r="BC13" s="33">
        <v>51.9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0.01</v>
      </c>
      <c r="BJ13" s="33">
        <v>0</v>
      </c>
      <c r="BK13" s="33">
        <v>0.1</v>
      </c>
      <c r="BL13" s="33">
        <v>0</v>
      </c>
      <c r="BM13" s="33">
        <v>0.05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0.35</v>
      </c>
      <c r="BT13" s="33">
        <v>0</v>
      </c>
      <c r="BU13" s="33">
        <v>0</v>
      </c>
      <c r="BV13" s="33">
        <v>0.26</v>
      </c>
      <c r="BW13" s="33">
        <v>0.01</v>
      </c>
      <c r="BX13" s="33">
        <v>0</v>
      </c>
      <c r="BY13" s="33">
        <v>0</v>
      </c>
      <c r="BZ13" s="33">
        <v>0</v>
      </c>
      <c r="CA13" s="33">
        <v>0</v>
      </c>
      <c r="CB13" s="33">
        <v>10.23</v>
      </c>
      <c r="CC13" s="35">
        <v>3.06</v>
      </c>
      <c r="CE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</row>
    <row r="14" spans="1:95" s="30" customFormat="1" ht="15" x14ac:dyDescent="0.25">
      <c r="A14" s="30" t="str">
        <f>"10/10"</f>
        <v>10/10</v>
      </c>
      <c r="B14" s="31" t="s">
        <v>95</v>
      </c>
      <c r="C14" s="32" t="str">
        <f>"200"</f>
        <v>200</v>
      </c>
      <c r="D14" s="32">
        <v>0.19</v>
      </c>
      <c r="E14" s="32">
        <v>0</v>
      </c>
      <c r="F14" s="32">
        <v>0.04</v>
      </c>
      <c r="G14" s="32">
        <v>0.05</v>
      </c>
      <c r="H14" s="32">
        <v>13.76</v>
      </c>
      <c r="I14" s="32">
        <v>53.260700000000007</v>
      </c>
      <c r="J14" s="30">
        <v>0</v>
      </c>
      <c r="K14" s="30">
        <v>0</v>
      </c>
      <c r="L14" s="30">
        <v>0</v>
      </c>
      <c r="M14" s="30">
        <v>0</v>
      </c>
      <c r="N14" s="30">
        <v>13.66</v>
      </c>
      <c r="O14" s="30">
        <v>0</v>
      </c>
      <c r="P14" s="30">
        <v>0.1</v>
      </c>
      <c r="Q14" s="30">
        <v>0</v>
      </c>
      <c r="R14" s="30">
        <v>0</v>
      </c>
      <c r="S14" s="30">
        <v>0</v>
      </c>
      <c r="T14" s="30">
        <v>7.0000000000000007E-2</v>
      </c>
      <c r="U14" s="30">
        <v>0</v>
      </c>
      <c r="V14" s="30">
        <v>0.4</v>
      </c>
      <c r="W14" s="30">
        <v>0.4</v>
      </c>
      <c r="X14" s="30">
        <v>0</v>
      </c>
      <c r="Y14" s="30">
        <v>0</v>
      </c>
      <c r="Z14" s="30">
        <v>0.04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200.1</v>
      </c>
      <c r="CC14" s="32">
        <v>1.1599999999999999</v>
      </c>
      <c r="CE14" s="30">
        <v>0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0</v>
      </c>
      <c r="CO14" s="30">
        <v>0</v>
      </c>
      <c r="CP14" s="30">
        <v>15</v>
      </c>
      <c r="CQ14" s="30">
        <v>0</v>
      </c>
    </row>
    <row r="15" spans="1:95" s="36" customFormat="1" ht="14.25" x14ac:dyDescent="0.2">
      <c r="B15" s="37" t="s">
        <v>96</v>
      </c>
      <c r="C15" s="38">
        <v>400</v>
      </c>
      <c r="D15" s="38">
        <v>30.34</v>
      </c>
      <c r="E15" s="38">
        <v>26.47</v>
      </c>
      <c r="F15" s="38">
        <v>16.88</v>
      </c>
      <c r="G15" s="38">
        <v>2.04</v>
      </c>
      <c r="H15" s="38">
        <v>70.05</v>
      </c>
      <c r="I15" s="38">
        <v>549.24</v>
      </c>
      <c r="J15" s="36">
        <v>9.19</v>
      </c>
      <c r="K15" s="36">
        <v>0.65</v>
      </c>
      <c r="L15" s="36">
        <v>8.32</v>
      </c>
      <c r="M15" s="36">
        <v>0</v>
      </c>
      <c r="N15" s="36">
        <v>44.67</v>
      </c>
      <c r="O15" s="36">
        <v>23.8</v>
      </c>
      <c r="P15" s="36">
        <v>1.57</v>
      </c>
      <c r="Q15" s="36">
        <v>0</v>
      </c>
      <c r="R15" s="36">
        <v>0</v>
      </c>
      <c r="S15" s="36">
        <v>1.81</v>
      </c>
      <c r="T15" s="36">
        <v>2.68</v>
      </c>
      <c r="U15" s="36">
        <v>144.44999999999999</v>
      </c>
      <c r="V15" s="36">
        <v>315.2</v>
      </c>
      <c r="W15" s="36">
        <v>304.16000000000003</v>
      </c>
      <c r="X15" s="36">
        <v>51.4</v>
      </c>
      <c r="Y15" s="36">
        <v>367.49</v>
      </c>
      <c r="Z15" s="36">
        <v>1.59</v>
      </c>
      <c r="AA15" s="36">
        <v>98.93</v>
      </c>
      <c r="AB15" s="36">
        <v>49.44</v>
      </c>
      <c r="AC15" s="36">
        <v>116.61</v>
      </c>
      <c r="AD15" s="36">
        <v>1.54</v>
      </c>
      <c r="AE15" s="36">
        <v>0.13</v>
      </c>
      <c r="AF15" s="36">
        <v>0.47</v>
      </c>
      <c r="AG15" s="36">
        <v>1.2</v>
      </c>
      <c r="AH15" s="36">
        <v>7.56</v>
      </c>
      <c r="AI15" s="36">
        <v>0.64</v>
      </c>
      <c r="AJ15" s="36">
        <v>0</v>
      </c>
      <c r="AK15" s="36">
        <v>0</v>
      </c>
      <c r="AL15" s="36">
        <v>0</v>
      </c>
      <c r="AM15" s="36">
        <v>496.56</v>
      </c>
      <c r="AN15" s="36">
        <v>283.33999999999997</v>
      </c>
      <c r="AO15" s="36">
        <v>128.49</v>
      </c>
      <c r="AP15" s="36">
        <v>230.19</v>
      </c>
      <c r="AQ15" s="36">
        <v>79.319999999999993</v>
      </c>
      <c r="AR15" s="36">
        <v>325.05</v>
      </c>
      <c r="AS15" s="36">
        <v>238.57</v>
      </c>
      <c r="AT15" s="36">
        <v>295.76</v>
      </c>
      <c r="AU15" s="36">
        <v>360.85</v>
      </c>
      <c r="AV15" s="36">
        <v>142.49</v>
      </c>
      <c r="AW15" s="36">
        <v>201.85</v>
      </c>
      <c r="AX15" s="36">
        <v>1621.04</v>
      </c>
      <c r="AY15" s="36">
        <v>1.33</v>
      </c>
      <c r="AZ15" s="36">
        <v>559.55999999999995</v>
      </c>
      <c r="BA15" s="36">
        <v>341.57</v>
      </c>
      <c r="BB15" s="36">
        <v>213.84</v>
      </c>
      <c r="BC15" s="36">
        <v>124.06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0.01</v>
      </c>
      <c r="BJ15" s="36">
        <v>0</v>
      </c>
      <c r="BK15" s="36">
        <v>0.16</v>
      </c>
      <c r="BL15" s="36">
        <v>0</v>
      </c>
      <c r="BM15" s="36">
        <v>0.08</v>
      </c>
      <c r="BN15" s="36">
        <v>0.01</v>
      </c>
      <c r="BO15" s="36">
        <v>0.01</v>
      </c>
      <c r="BP15" s="36">
        <v>0</v>
      </c>
      <c r="BQ15" s="36">
        <v>0</v>
      </c>
      <c r="BR15" s="36">
        <v>0</v>
      </c>
      <c r="BS15" s="36">
        <v>1.01</v>
      </c>
      <c r="BT15" s="36">
        <v>0</v>
      </c>
      <c r="BU15" s="36">
        <v>0</v>
      </c>
      <c r="BV15" s="36">
        <v>0.86</v>
      </c>
      <c r="BW15" s="36">
        <v>0.02</v>
      </c>
      <c r="BX15" s="36">
        <v>0.01</v>
      </c>
      <c r="BY15" s="36">
        <v>0</v>
      </c>
      <c r="BZ15" s="36">
        <v>0</v>
      </c>
      <c r="CA15" s="36">
        <v>0</v>
      </c>
      <c r="CB15" s="36">
        <v>346.94</v>
      </c>
      <c r="CC15" s="38">
        <f>SUM($CC$10:$CC$14)</f>
        <v>57.699999999999996</v>
      </c>
      <c r="CD15" s="36">
        <f>$I$15/$I$32*100</f>
        <v>40.684444444444445</v>
      </c>
      <c r="CE15" s="36">
        <v>107.17</v>
      </c>
      <c r="CG15" s="36">
        <v>3.15</v>
      </c>
      <c r="CH15" s="36">
        <v>0.7</v>
      </c>
      <c r="CI15" s="36">
        <v>1.93</v>
      </c>
      <c r="CJ15" s="36">
        <v>201.25</v>
      </c>
      <c r="CK15" s="36">
        <v>73.5</v>
      </c>
      <c r="CL15" s="36">
        <v>137.38</v>
      </c>
      <c r="CM15" s="36">
        <v>4.55</v>
      </c>
      <c r="CN15" s="36">
        <v>1.05</v>
      </c>
      <c r="CO15" s="36">
        <v>2.8</v>
      </c>
      <c r="CP15" s="36">
        <v>30</v>
      </c>
      <c r="CQ15" s="36">
        <v>0</v>
      </c>
    </row>
    <row r="16" spans="1:95" s="5" customFormat="1" ht="15" x14ac:dyDescent="0.25">
      <c r="B16" s="29" t="s">
        <v>97</v>
      </c>
      <c r="C16" s="11"/>
      <c r="D16" s="11"/>
      <c r="E16" s="11"/>
      <c r="F16" s="11"/>
      <c r="G16" s="11"/>
      <c r="H16" s="11"/>
      <c r="I16" s="11"/>
      <c r="CC16" s="11"/>
    </row>
    <row r="17" spans="1:95" s="30" customFormat="1" ht="15" x14ac:dyDescent="0.25">
      <c r="A17" s="30" t="str">
        <f>"-"</f>
        <v>-</v>
      </c>
      <c r="B17" s="31" t="s">
        <v>98</v>
      </c>
      <c r="C17" s="32" t="str">
        <f>"100"</f>
        <v>100</v>
      </c>
      <c r="D17" s="32">
        <v>0.4</v>
      </c>
      <c r="E17" s="32">
        <v>0</v>
      </c>
      <c r="F17" s="32">
        <v>0.4</v>
      </c>
      <c r="G17" s="32">
        <v>0.4</v>
      </c>
      <c r="H17" s="32">
        <v>11.6</v>
      </c>
      <c r="I17" s="32">
        <v>48.68</v>
      </c>
      <c r="J17" s="30">
        <v>0.1</v>
      </c>
      <c r="K17" s="30">
        <v>0</v>
      </c>
      <c r="L17" s="30">
        <v>0</v>
      </c>
      <c r="M17" s="30">
        <v>0</v>
      </c>
      <c r="N17" s="30">
        <v>9</v>
      </c>
      <c r="O17" s="30">
        <v>0.8</v>
      </c>
      <c r="P17" s="30">
        <v>1.8</v>
      </c>
      <c r="Q17" s="30">
        <v>0</v>
      </c>
      <c r="R17" s="30">
        <v>0</v>
      </c>
      <c r="S17" s="30">
        <v>0.8</v>
      </c>
      <c r="T17" s="30">
        <v>0.5</v>
      </c>
      <c r="U17" s="30">
        <v>26</v>
      </c>
      <c r="V17" s="30">
        <v>278</v>
      </c>
      <c r="W17" s="30">
        <v>16</v>
      </c>
      <c r="X17" s="30">
        <v>9</v>
      </c>
      <c r="Y17" s="30">
        <v>11</v>
      </c>
      <c r="Z17" s="30">
        <v>2.2000000000000002</v>
      </c>
      <c r="AA17" s="30">
        <v>0</v>
      </c>
      <c r="AB17" s="30">
        <v>30</v>
      </c>
      <c r="AC17" s="30">
        <v>5</v>
      </c>
      <c r="AD17" s="30">
        <v>0.2</v>
      </c>
      <c r="AE17" s="30">
        <v>0.03</v>
      </c>
      <c r="AF17" s="30">
        <v>0.02</v>
      </c>
      <c r="AG17" s="30">
        <v>0.3</v>
      </c>
      <c r="AH17" s="30">
        <v>0.4</v>
      </c>
      <c r="AI17" s="30">
        <v>10</v>
      </c>
      <c r="AJ17" s="30">
        <v>0</v>
      </c>
      <c r="AK17" s="30">
        <v>0</v>
      </c>
      <c r="AL17" s="30">
        <v>0</v>
      </c>
      <c r="AM17" s="30">
        <v>19</v>
      </c>
      <c r="AN17" s="30">
        <v>18</v>
      </c>
      <c r="AO17" s="30">
        <v>3</v>
      </c>
      <c r="AP17" s="30">
        <v>11</v>
      </c>
      <c r="AQ17" s="30">
        <v>3</v>
      </c>
      <c r="AR17" s="30">
        <v>9</v>
      </c>
      <c r="AS17" s="30">
        <v>17</v>
      </c>
      <c r="AT17" s="30">
        <v>10</v>
      </c>
      <c r="AU17" s="30">
        <v>78</v>
      </c>
      <c r="AV17" s="30">
        <v>7</v>
      </c>
      <c r="AW17" s="30">
        <v>14</v>
      </c>
      <c r="AX17" s="30">
        <v>42</v>
      </c>
      <c r="AY17" s="30">
        <v>0</v>
      </c>
      <c r="AZ17" s="30">
        <v>13</v>
      </c>
      <c r="BA17" s="30">
        <v>16</v>
      </c>
      <c r="BB17" s="30">
        <v>6</v>
      </c>
      <c r="BC17" s="30">
        <v>5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86.3</v>
      </c>
      <c r="CC17" s="32">
        <v>11.5</v>
      </c>
      <c r="CE17" s="30">
        <v>5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</row>
    <row r="18" spans="1:95" s="36" customFormat="1" ht="14.25" x14ac:dyDescent="0.2">
      <c r="B18" s="37" t="s">
        <v>99</v>
      </c>
      <c r="C18" s="38">
        <v>100</v>
      </c>
      <c r="D18" s="38">
        <v>0.4</v>
      </c>
      <c r="E18" s="38">
        <v>0</v>
      </c>
      <c r="F18" s="38">
        <v>0.4</v>
      </c>
      <c r="G18" s="38">
        <v>0.4</v>
      </c>
      <c r="H18" s="38">
        <v>11.6</v>
      </c>
      <c r="I18" s="38">
        <v>48.68</v>
      </c>
      <c r="J18" s="36">
        <v>0.1</v>
      </c>
      <c r="K18" s="36">
        <v>0</v>
      </c>
      <c r="L18" s="36">
        <v>0</v>
      </c>
      <c r="M18" s="36">
        <v>0</v>
      </c>
      <c r="N18" s="36">
        <v>9</v>
      </c>
      <c r="O18" s="36">
        <v>0.8</v>
      </c>
      <c r="P18" s="36">
        <v>1.8</v>
      </c>
      <c r="Q18" s="36">
        <v>0</v>
      </c>
      <c r="R18" s="36">
        <v>0</v>
      </c>
      <c r="S18" s="36">
        <v>0.8</v>
      </c>
      <c r="T18" s="36">
        <v>0.5</v>
      </c>
      <c r="U18" s="36">
        <v>26</v>
      </c>
      <c r="V18" s="36">
        <v>278</v>
      </c>
      <c r="W18" s="36">
        <v>16</v>
      </c>
      <c r="X18" s="36">
        <v>9</v>
      </c>
      <c r="Y18" s="36">
        <v>11</v>
      </c>
      <c r="Z18" s="36">
        <v>2.2000000000000002</v>
      </c>
      <c r="AA18" s="36">
        <v>0</v>
      </c>
      <c r="AB18" s="36">
        <v>30</v>
      </c>
      <c r="AC18" s="36">
        <v>5</v>
      </c>
      <c r="AD18" s="36">
        <v>0.2</v>
      </c>
      <c r="AE18" s="36">
        <v>0.03</v>
      </c>
      <c r="AF18" s="36">
        <v>0.02</v>
      </c>
      <c r="AG18" s="36">
        <v>0.3</v>
      </c>
      <c r="AH18" s="36">
        <v>0.4</v>
      </c>
      <c r="AI18" s="36">
        <v>10</v>
      </c>
      <c r="AJ18" s="36">
        <v>0</v>
      </c>
      <c r="AK18" s="36">
        <v>0</v>
      </c>
      <c r="AL18" s="36">
        <v>0</v>
      </c>
      <c r="AM18" s="36">
        <v>19</v>
      </c>
      <c r="AN18" s="36">
        <v>18</v>
      </c>
      <c r="AO18" s="36">
        <v>3</v>
      </c>
      <c r="AP18" s="36">
        <v>11</v>
      </c>
      <c r="AQ18" s="36">
        <v>3</v>
      </c>
      <c r="AR18" s="36">
        <v>9</v>
      </c>
      <c r="AS18" s="36">
        <v>17</v>
      </c>
      <c r="AT18" s="36">
        <v>10</v>
      </c>
      <c r="AU18" s="36">
        <v>78</v>
      </c>
      <c r="AV18" s="36">
        <v>7</v>
      </c>
      <c r="AW18" s="36">
        <v>14</v>
      </c>
      <c r="AX18" s="36">
        <v>42</v>
      </c>
      <c r="AY18" s="36">
        <v>0</v>
      </c>
      <c r="AZ18" s="36">
        <v>13</v>
      </c>
      <c r="BA18" s="36">
        <v>16</v>
      </c>
      <c r="BB18" s="36">
        <v>6</v>
      </c>
      <c r="BC18" s="36">
        <v>5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86.3</v>
      </c>
      <c r="CC18" s="38">
        <f>SUM($CC$16:$CC$17)</f>
        <v>11.5</v>
      </c>
      <c r="CD18" s="36">
        <f>$I$18/$I$32*100</f>
        <v>3.6059259259259258</v>
      </c>
      <c r="CE18" s="36">
        <v>5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</row>
    <row r="19" spans="1:95" s="5" customFormat="1" ht="15" x14ac:dyDescent="0.25">
      <c r="B19" s="29" t="s">
        <v>100</v>
      </c>
      <c r="C19" s="11"/>
      <c r="D19" s="11"/>
      <c r="E19" s="11"/>
      <c r="F19" s="11"/>
      <c r="G19" s="11"/>
      <c r="H19" s="11"/>
      <c r="I19" s="11"/>
      <c r="CC19" s="11"/>
    </row>
    <row r="20" spans="1:95" s="33" customFormat="1" ht="45" x14ac:dyDescent="0.25">
      <c r="A20" s="33" t="str">
        <f>"21/1"</f>
        <v>21/1</v>
      </c>
      <c r="B20" s="34" t="s">
        <v>101</v>
      </c>
      <c r="C20" s="35" t="str">
        <f>"50"</f>
        <v>50</v>
      </c>
      <c r="D20" s="35">
        <v>0.67</v>
      </c>
      <c r="E20" s="35">
        <v>0</v>
      </c>
      <c r="F20" s="35">
        <v>4.9400000000000004</v>
      </c>
      <c r="G20" s="35">
        <v>4.9400000000000004</v>
      </c>
      <c r="H20" s="35">
        <v>5</v>
      </c>
      <c r="I20" s="35">
        <v>64.348956000000001</v>
      </c>
      <c r="J20" s="33">
        <v>0.63</v>
      </c>
      <c r="K20" s="33">
        <v>3.25</v>
      </c>
      <c r="L20" s="33">
        <v>0</v>
      </c>
      <c r="M20" s="33">
        <v>0</v>
      </c>
      <c r="N20" s="33">
        <v>3.78</v>
      </c>
      <c r="O20" s="33">
        <v>0.06</v>
      </c>
      <c r="P20" s="33">
        <v>1.1599999999999999</v>
      </c>
      <c r="Q20" s="33">
        <v>0</v>
      </c>
      <c r="R20" s="33">
        <v>0</v>
      </c>
      <c r="S20" s="33">
        <v>0.08</v>
      </c>
      <c r="T20" s="33">
        <v>0.47</v>
      </c>
      <c r="U20" s="33">
        <v>17.72</v>
      </c>
      <c r="V20" s="33">
        <v>121.68</v>
      </c>
      <c r="W20" s="33">
        <v>15.84</v>
      </c>
      <c r="X20" s="33">
        <v>12.86</v>
      </c>
      <c r="Y20" s="33">
        <v>22.21</v>
      </c>
      <c r="Z20" s="33">
        <v>0.55000000000000004</v>
      </c>
      <c r="AA20" s="33">
        <v>0</v>
      </c>
      <c r="AB20" s="33">
        <v>1884.74</v>
      </c>
      <c r="AC20" s="33">
        <v>320.64</v>
      </c>
      <c r="AD20" s="33">
        <v>2.2999999999999998</v>
      </c>
      <c r="AE20" s="33">
        <v>0.02</v>
      </c>
      <c r="AF20" s="33">
        <v>0.02</v>
      </c>
      <c r="AG20" s="33">
        <v>0.22</v>
      </c>
      <c r="AH20" s="33">
        <v>0.3</v>
      </c>
      <c r="AI20" s="33">
        <v>3.92</v>
      </c>
      <c r="AJ20" s="33">
        <v>0</v>
      </c>
      <c r="AK20" s="33">
        <v>0</v>
      </c>
      <c r="AL20" s="33">
        <v>0</v>
      </c>
      <c r="AM20" s="33">
        <v>27.91</v>
      </c>
      <c r="AN20" s="33">
        <v>34.81</v>
      </c>
      <c r="AO20" s="33">
        <v>7.68</v>
      </c>
      <c r="AP20" s="33">
        <v>21.64</v>
      </c>
      <c r="AQ20" s="33">
        <v>5.33</v>
      </c>
      <c r="AR20" s="33">
        <v>18.97</v>
      </c>
      <c r="AS20" s="33">
        <v>20.07</v>
      </c>
      <c r="AT20" s="33">
        <v>29.32</v>
      </c>
      <c r="AU20" s="33">
        <v>124.03</v>
      </c>
      <c r="AV20" s="33">
        <v>6.59</v>
      </c>
      <c r="AW20" s="33">
        <v>16.46</v>
      </c>
      <c r="AX20" s="33">
        <v>122.77</v>
      </c>
      <c r="AY20" s="33">
        <v>0</v>
      </c>
      <c r="AZ20" s="33">
        <v>19.440000000000001</v>
      </c>
      <c r="BA20" s="33">
        <v>24.93</v>
      </c>
      <c r="BB20" s="33">
        <v>18.5</v>
      </c>
      <c r="BC20" s="33">
        <v>6.59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0.3</v>
      </c>
      <c r="BL20" s="33">
        <v>0</v>
      </c>
      <c r="BM20" s="33">
        <v>0.2</v>
      </c>
      <c r="BN20" s="33">
        <v>0.01</v>
      </c>
      <c r="BO20" s="33">
        <v>0.03</v>
      </c>
      <c r="BP20" s="33">
        <v>0</v>
      </c>
      <c r="BQ20" s="33">
        <v>0</v>
      </c>
      <c r="BR20" s="33">
        <v>0</v>
      </c>
      <c r="BS20" s="33">
        <v>1.1599999999999999</v>
      </c>
      <c r="BT20" s="33">
        <v>0</v>
      </c>
      <c r="BU20" s="33">
        <v>0</v>
      </c>
      <c r="BV20" s="33">
        <v>2.89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41.61</v>
      </c>
      <c r="CC20" s="35">
        <v>2.83</v>
      </c>
      <c r="CE20" s="33">
        <v>314.12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</row>
    <row r="21" spans="1:95" s="33" customFormat="1" ht="15" x14ac:dyDescent="0.25">
      <c r="A21" s="33" t="str">
        <f>"20/2"</f>
        <v>20/2</v>
      </c>
      <c r="B21" s="34" t="s">
        <v>102</v>
      </c>
      <c r="C21" s="35" t="str">
        <f>"180"</f>
        <v>180</v>
      </c>
      <c r="D21" s="35">
        <v>1.65</v>
      </c>
      <c r="E21" s="35">
        <v>0</v>
      </c>
      <c r="F21" s="35">
        <v>5.84</v>
      </c>
      <c r="G21" s="35">
        <v>5.0999999999999996</v>
      </c>
      <c r="H21" s="35">
        <v>10.41</v>
      </c>
      <c r="I21" s="35">
        <v>98.113914877302676</v>
      </c>
      <c r="J21" s="33">
        <v>1.1100000000000001</v>
      </c>
      <c r="K21" s="33">
        <v>3.25</v>
      </c>
      <c r="L21" s="33">
        <v>0</v>
      </c>
      <c r="M21" s="33">
        <v>0</v>
      </c>
      <c r="N21" s="33">
        <v>3.21</v>
      </c>
      <c r="O21" s="33">
        <v>5.55</v>
      </c>
      <c r="P21" s="33">
        <v>1.65</v>
      </c>
      <c r="Q21" s="33">
        <v>0</v>
      </c>
      <c r="R21" s="33">
        <v>0</v>
      </c>
      <c r="S21" s="33">
        <v>0.24</v>
      </c>
      <c r="T21" s="33">
        <v>1.21</v>
      </c>
      <c r="U21" s="33">
        <v>165.82</v>
      </c>
      <c r="V21" s="33">
        <v>321.72000000000003</v>
      </c>
      <c r="W21" s="33">
        <v>25.55</v>
      </c>
      <c r="X21" s="33">
        <v>18.34</v>
      </c>
      <c r="Y21" s="33">
        <v>43.06</v>
      </c>
      <c r="Z21" s="33">
        <v>0.65</v>
      </c>
      <c r="AA21" s="33">
        <v>5</v>
      </c>
      <c r="AB21" s="33">
        <v>1322.32</v>
      </c>
      <c r="AC21" s="33">
        <v>249.7</v>
      </c>
      <c r="AD21" s="33">
        <v>2.35</v>
      </c>
      <c r="AE21" s="33">
        <v>0.06</v>
      </c>
      <c r="AF21" s="33">
        <v>0.05</v>
      </c>
      <c r="AG21" s="33">
        <v>0.69</v>
      </c>
      <c r="AH21" s="33">
        <v>1.1299999999999999</v>
      </c>
      <c r="AI21" s="33">
        <v>7.53</v>
      </c>
      <c r="AJ21" s="33">
        <v>0</v>
      </c>
      <c r="AK21" s="33">
        <v>84.93</v>
      </c>
      <c r="AL21" s="33">
        <v>74.45</v>
      </c>
      <c r="AM21" s="33">
        <v>129.49</v>
      </c>
      <c r="AN21" s="33">
        <v>132.58000000000001</v>
      </c>
      <c r="AO21" s="33">
        <v>35.979999999999997</v>
      </c>
      <c r="AP21" s="33">
        <v>77.36</v>
      </c>
      <c r="AQ21" s="33">
        <v>23.33</v>
      </c>
      <c r="AR21" s="33">
        <v>76.09</v>
      </c>
      <c r="AS21" s="33">
        <v>105.05</v>
      </c>
      <c r="AT21" s="33">
        <v>151.46</v>
      </c>
      <c r="AU21" s="33">
        <v>193.88</v>
      </c>
      <c r="AV21" s="33">
        <v>50.95</v>
      </c>
      <c r="AW21" s="33">
        <v>84.51</v>
      </c>
      <c r="AX21" s="33">
        <v>344.53</v>
      </c>
      <c r="AY21" s="33">
        <v>0</v>
      </c>
      <c r="AZ21" s="33">
        <v>76.459999999999994</v>
      </c>
      <c r="BA21" s="33">
        <v>77.34</v>
      </c>
      <c r="BB21" s="33">
        <v>62.67</v>
      </c>
      <c r="BC21" s="33">
        <v>26.25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0.33</v>
      </c>
      <c r="BL21" s="33">
        <v>0</v>
      </c>
      <c r="BM21" s="33">
        <v>0.21</v>
      </c>
      <c r="BN21" s="33">
        <v>0.01</v>
      </c>
      <c r="BO21" s="33">
        <v>0.03</v>
      </c>
      <c r="BP21" s="33">
        <v>0</v>
      </c>
      <c r="BQ21" s="33">
        <v>0</v>
      </c>
      <c r="BR21" s="33">
        <v>0</v>
      </c>
      <c r="BS21" s="33">
        <v>1.22</v>
      </c>
      <c r="BT21" s="33">
        <v>0</v>
      </c>
      <c r="BU21" s="33">
        <v>0</v>
      </c>
      <c r="BV21" s="33">
        <v>2.93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218.29</v>
      </c>
      <c r="CC21" s="35">
        <v>6.68</v>
      </c>
      <c r="CE21" s="33">
        <v>225.39</v>
      </c>
      <c r="CG21" s="33">
        <v>21.81</v>
      </c>
      <c r="CH21" s="33">
        <v>13.18</v>
      </c>
      <c r="CI21" s="33">
        <v>17.5</v>
      </c>
      <c r="CJ21" s="33">
        <v>740.64</v>
      </c>
      <c r="CK21" s="33">
        <v>327.37</v>
      </c>
      <c r="CL21" s="33">
        <v>534.01</v>
      </c>
      <c r="CM21" s="33">
        <v>42.62</v>
      </c>
      <c r="CN21" s="33">
        <v>23.41</v>
      </c>
      <c r="CO21" s="33">
        <v>33.01</v>
      </c>
      <c r="CP21" s="33">
        <v>0</v>
      </c>
      <c r="CQ21" s="33">
        <v>0.36</v>
      </c>
    </row>
    <row r="22" spans="1:95" s="33" customFormat="1" ht="30" x14ac:dyDescent="0.25">
      <c r="A22" s="33" t="str">
        <f>"6/8"</f>
        <v>6/8</v>
      </c>
      <c r="B22" s="34" t="s">
        <v>103</v>
      </c>
      <c r="C22" s="35" t="str">
        <f>"200"</f>
        <v>200</v>
      </c>
      <c r="D22" s="35">
        <v>12.97</v>
      </c>
      <c r="E22" s="35">
        <v>10.58</v>
      </c>
      <c r="F22" s="35">
        <v>12.07</v>
      </c>
      <c r="G22" s="35">
        <v>0.39</v>
      </c>
      <c r="H22" s="35">
        <v>20.54</v>
      </c>
      <c r="I22" s="35">
        <v>239.3010608327406</v>
      </c>
      <c r="J22" s="33">
        <v>7.61</v>
      </c>
      <c r="K22" s="33">
        <v>0.13</v>
      </c>
      <c r="L22" s="33">
        <v>0</v>
      </c>
      <c r="M22" s="33">
        <v>0</v>
      </c>
      <c r="N22" s="33">
        <v>4.3</v>
      </c>
      <c r="O22" s="33">
        <v>13.89</v>
      </c>
      <c r="P22" s="33">
        <v>2.35</v>
      </c>
      <c r="Q22" s="33">
        <v>0</v>
      </c>
      <c r="R22" s="33">
        <v>0</v>
      </c>
      <c r="S22" s="33">
        <v>0.27</v>
      </c>
      <c r="T22" s="33">
        <v>2.46</v>
      </c>
      <c r="U22" s="33">
        <v>219.25</v>
      </c>
      <c r="V22" s="33">
        <v>599.78</v>
      </c>
      <c r="W22" s="33">
        <v>27.45</v>
      </c>
      <c r="X22" s="33">
        <v>39.78</v>
      </c>
      <c r="Y22" s="33">
        <v>152.77000000000001</v>
      </c>
      <c r="Z22" s="33">
        <v>2.38</v>
      </c>
      <c r="AA22" s="33">
        <v>20.399999999999999</v>
      </c>
      <c r="AB22" s="33">
        <v>2965.48</v>
      </c>
      <c r="AC22" s="33">
        <v>605.22</v>
      </c>
      <c r="AD22" s="33">
        <v>0.61</v>
      </c>
      <c r="AE22" s="33">
        <v>0.1</v>
      </c>
      <c r="AF22" s="33">
        <v>0.11</v>
      </c>
      <c r="AG22" s="33">
        <v>3.25</v>
      </c>
      <c r="AH22" s="33">
        <v>7.29</v>
      </c>
      <c r="AI22" s="33">
        <v>5.35</v>
      </c>
      <c r="AJ22" s="33">
        <v>0</v>
      </c>
      <c r="AK22" s="33">
        <v>635.86</v>
      </c>
      <c r="AL22" s="33">
        <v>499.3</v>
      </c>
      <c r="AM22" s="33">
        <v>919.3</v>
      </c>
      <c r="AN22" s="33">
        <v>1531.07</v>
      </c>
      <c r="AO22" s="33">
        <v>268.33</v>
      </c>
      <c r="AP22" s="33">
        <v>506.2</v>
      </c>
      <c r="AQ22" s="33">
        <v>141.44999999999999</v>
      </c>
      <c r="AR22" s="33">
        <v>508.99</v>
      </c>
      <c r="AS22" s="33">
        <v>683.62</v>
      </c>
      <c r="AT22" s="33">
        <v>731.16</v>
      </c>
      <c r="AU22" s="33">
        <v>1105.43</v>
      </c>
      <c r="AV22" s="33">
        <v>425.44</v>
      </c>
      <c r="AW22" s="33">
        <v>582.15</v>
      </c>
      <c r="AX22" s="33">
        <v>2084.6799999999998</v>
      </c>
      <c r="AY22" s="33">
        <v>164.26</v>
      </c>
      <c r="AZ22" s="33">
        <v>456.89</v>
      </c>
      <c r="BA22" s="33">
        <v>491.89</v>
      </c>
      <c r="BB22" s="33">
        <v>410.61</v>
      </c>
      <c r="BC22" s="33">
        <v>167.29</v>
      </c>
      <c r="BD22" s="33">
        <v>0.15</v>
      </c>
      <c r="BE22" s="33">
        <v>7.0000000000000007E-2</v>
      </c>
      <c r="BF22" s="33">
        <v>0.04</v>
      </c>
      <c r="BG22" s="33">
        <v>0.09</v>
      </c>
      <c r="BH22" s="33">
        <v>0.1</v>
      </c>
      <c r="BI22" s="33">
        <v>0.45</v>
      </c>
      <c r="BJ22" s="33">
        <v>0</v>
      </c>
      <c r="BK22" s="33">
        <v>1.32</v>
      </c>
      <c r="BL22" s="33">
        <v>0</v>
      </c>
      <c r="BM22" s="33">
        <v>0.4</v>
      </c>
      <c r="BN22" s="33">
        <v>0</v>
      </c>
      <c r="BO22" s="33">
        <v>0</v>
      </c>
      <c r="BP22" s="33">
        <v>0</v>
      </c>
      <c r="BQ22" s="33">
        <v>0.09</v>
      </c>
      <c r="BR22" s="33">
        <v>0.14000000000000001</v>
      </c>
      <c r="BS22" s="33">
        <v>1.1499999999999999</v>
      </c>
      <c r="BT22" s="33">
        <v>0</v>
      </c>
      <c r="BU22" s="33">
        <v>0</v>
      </c>
      <c r="BV22" s="33">
        <v>0.14000000000000001</v>
      </c>
      <c r="BW22" s="33">
        <v>0.01</v>
      </c>
      <c r="BX22" s="33">
        <v>0</v>
      </c>
      <c r="BY22" s="33">
        <v>0</v>
      </c>
      <c r="BZ22" s="33">
        <v>0</v>
      </c>
      <c r="CA22" s="33">
        <v>0</v>
      </c>
      <c r="CB22" s="33">
        <v>185.02</v>
      </c>
      <c r="CC22" s="35">
        <v>60.69</v>
      </c>
      <c r="CE22" s="33">
        <v>514.65</v>
      </c>
      <c r="CG22" s="33">
        <v>31.59</v>
      </c>
      <c r="CH22" s="33">
        <v>21.47</v>
      </c>
      <c r="CI22" s="33">
        <v>26.53</v>
      </c>
      <c r="CJ22" s="33">
        <v>3065.62</v>
      </c>
      <c r="CK22" s="33">
        <v>1867.27</v>
      </c>
      <c r="CL22" s="33">
        <v>2466.44</v>
      </c>
      <c r="CM22" s="33">
        <v>41.01</v>
      </c>
      <c r="CN22" s="33">
        <v>18.399999999999999</v>
      </c>
      <c r="CO22" s="33">
        <v>29.75</v>
      </c>
      <c r="CP22" s="33">
        <v>0</v>
      </c>
      <c r="CQ22" s="33">
        <v>0.5</v>
      </c>
    </row>
    <row r="23" spans="1:95" s="33" customFormat="1" ht="15" x14ac:dyDescent="0.25">
      <c r="A23" s="33" t="str">
        <f>"-"</f>
        <v>-</v>
      </c>
      <c r="B23" s="34" t="s">
        <v>104</v>
      </c>
      <c r="C23" s="35" t="str">
        <f>"30"</f>
        <v>30</v>
      </c>
      <c r="D23" s="35">
        <v>1.98</v>
      </c>
      <c r="E23" s="35">
        <v>0</v>
      </c>
      <c r="F23" s="35">
        <v>0.2</v>
      </c>
      <c r="G23" s="35">
        <v>0.2</v>
      </c>
      <c r="H23" s="35">
        <v>14.07</v>
      </c>
      <c r="I23" s="35">
        <v>67.170299999999997</v>
      </c>
      <c r="J23" s="33">
        <v>0</v>
      </c>
      <c r="K23" s="33">
        <v>0</v>
      </c>
      <c r="L23" s="33">
        <v>0</v>
      </c>
      <c r="M23" s="33">
        <v>0</v>
      </c>
      <c r="N23" s="33">
        <v>0.33</v>
      </c>
      <c r="O23" s="33">
        <v>13.68</v>
      </c>
      <c r="P23" s="33">
        <v>0.06</v>
      </c>
      <c r="Q23" s="33">
        <v>0</v>
      </c>
      <c r="R23" s="33">
        <v>0</v>
      </c>
      <c r="S23" s="33">
        <v>0</v>
      </c>
      <c r="T23" s="33">
        <v>0.54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95.79</v>
      </c>
      <c r="AL23" s="33">
        <v>99.7</v>
      </c>
      <c r="AM23" s="33">
        <v>152.69</v>
      </c>
      <c r="AN23" s="33">
        <v>50.63</v>
      </c>
      <c r="AO23" s="33">
        <v>30.02</v>
      </c>
      <c r="AP23" s="33">
        <v>60.03</v>
      </c>
      <c r="AQ23" s="33">
        <v>22.71</v>
      </c>
      <c r="AR23" s="33">
        <v>108.58</v>
      </c>
      <c r="AS23" s="33">
        <v>67.34</v>
      </c>
      <c r="AT23" s="33">
        <v>93.96</v>
      </c>
      <c r="AU23" s="33">
        <v>77.52</v>
      </c>
      <c r="AV23" s="33">
        <v>40.72</v>
      </c>
      <c r="AW23" s="33">
        <v>72.040000000000006</v>
      </c>
      <c r="AX23" s="33">
        <v>602.39</v>
      </c>
      <c r="AY23" s="33">
        <v>0</v>
      </c>
      <c r="AZ23" s="33">
        <v>196.27</v>
      </c>
      <c r="BA23" s="33">
        <v>85.35</v>
      </c>
      <c r="BB23" s="33">
        <v>56.64</v>
      </c>
      <c r="BC23" s="33">
        <v>44.89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0.02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0.02</v>
      </c>
      <c r="BT23" s="33">
        <v>0</v>
      </c>
      <c r="BU23" s="33">
        <v>0</v>
      </c>
      <c r="BV23" s="33">
        <v>0.08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11.73</v>
      </c>
      <c r="CC23" s="35">
        <v>2.1</v>
      </c>
      <c r="CE23" s="33">
        <v>0</v>
      </c>
      <c r="CG23" s="33">
        <v>0</v>
      </c>
      <c r="CH23" s="33">
        <v>0</v>
      </c>
      <c r="CI23" s="33">
        <v>0</v>
      </c>
      <c r="CJ23" s="33">
        <v>570</v>
      </c>
      <c r="CK23" s="33">
        <v>219.6</v>
      </c>
      <c r="CL23" s="33">
        <v>394.8</v>
      </c>
      <c r="CM23" s="33">
        <v>4.5599999999999996</v>
      </c>
      <c r="CN23" s="33">
        <v>4.5599999999999996</v>
      </c>
      <c r="CO23" s="33">
        <v>4.5599999999999996</v>
      </c>
      <c r="CP23" s="33">
        <v>0</v>
      </c>
      <c r="CQ23" s="33">
        <v>0</v>
      </c>
    </row>
    <row r="24" spans="1:95" s="33" customFormat="1" ht="15" x14ac:dyDescent="0.25">
      <c r="A24" s="33" t="str">
        <f>"-"</f>
        <v>-</v>
      </c>
      <c r="B24" s="34" t="s">
        <v>105</v>
      </c>
      <c r="C24" s="35" t="str">
        <f>"20"</f>
        <v>20</v>
      </c>
      <c r="D24" s="35">
        <v>1.32</v>
      </c>
      <c r="E24" s="35">
        <v>0</v>
      </c>
      <c r="F24" s="35">
        <v>0.24</v>
      </c>
      <c r="G24" s="35">
        <v>0.24</v>
      </c>
      <c r="H24" s="35">
        <v>8.34</v>
      </c>
      <c r="I24" s="35">
        <v>38.676000000000002</v>
      </c>
      <c r="J24" s="33">
        <v>0.04</v>
      </c>
      <c r="K24" s="33">
        <v>0</v>
      </c>
      <c r="L24" s="33">
        <v>0</v>
      </c>
      <c r="M24" s="33">
        <v>0</v>
      </c>
      <c r="N24" s="33">
        <v>0.24</v>
      </c>
      <c r="O24" s="33">
        <v>6.44</v>
      </c>
      <c r="P24" s="33">
        <v>1.66</v>
      </c>
      <c r="Q24" s="33">
        <v>0</v>
      </c>
      <c r="R24" s="33">
        <v>0</v>
      </c>
      <c r="S24" s="33">
        <v>0.2</v>
      </c>
      <c r="T24" s="33">
        <v>0.5</v>
      </c>
      <c r="U24" s="33">
        <v>122</v>
      </c>
      <c r="V24" s="33">
        <v>49</v>
      </c>
      <c r="W24" s="33">
        <v>7</v>
      </c>
      <c r="X24" s="33">
        <v>9.4</v>
      </c>
      <c r="Y24" s="33">
        <v>31.6</v>
      </c>
      <c r="Z24" s="33">
        <v>0.78</v>
      </c>
      <c r="AA24" s="33">
        <v>0</v>
      </c>
      <c r="AB24" s="33">
        <v>1</v>
      </c>
      <c r="AC24" s="33">
        <v>0.2</v>
      </c>
      <c r="AD24" s="33">
        <v>0.28000000000000003</v>
      </c>
      <c r="AE24" s="33">
        <v>0.04</v>
      </c>
      <c r="AF24" s="33">
        <v>0.02</v>
      </c>
      <c r="AG24" s="33">
        <v>0.14000000000000001</v>
      </c>
      <c r="AH24" s="33">
        <v>0.4</v>
      </c>
      <c r="AI24" s="33">
        <v>0</v>
      </c>
      <c r="AJ24" s="33">
        <v>0</v>
      </c>
      <c r="AK24" s="33">
        <v>64.400000000000006</v>
      </c>
      <c r="AL24" s="33">
        <v>49.6</v>
      </c>
      <c r="AM24" s="33">
        <v>85.4</v>
      </c>
      <c r="AN24" s="33">
        <v>44.6</v>
      </c>
      <c r="AO24" s="33">
        <v>18.600000000000001</v>
      </c>
      <c r="AP24" s="33">
        <v>39.6</v>
      </c>
      <c r="AQ24" s="33">
        <v>16</v>
      </c>
      <c r="AR24" s="33">
        <v>74.2</v>
      </c>
      <c r="AS24" s="33">
        <v>59.4</v>
      </c>
      <c r="AT24" s="33">
        <v>58.2</v>
      </c>
      <c r="AU24" s="33">
        <v>92.8</v>
      </c>
      <c r="AV24" s="33">
        <v>24.8</v>
      </c>
      <c r="AW24" s="33">
        <v>62</v>
      </c>
      <c r="AX24" s="33">
        <v>311.8</v>
      </c>
      <c r="AY24" s="33">
        <v>0</v>
      </c>
      <c r="AZ24" s="33">
        <v>105.2</v>
      </c>
      <c r="BA24" s="33">
        <v>58.2</v>
      </c>
      <c r="BB24" s="33">
        <v>36</v>
      </c>
      <c r="BC24" s="33">
        <v>26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0.03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0.02</v>
      </c>
      <c r="BT24" s="33">
        <v>0</v>
      </c>
      <c r="BU24" s="33">
        <v>0</v>
      </c>
      <c r="BV24" s="33">
        <v>0.1</v>
      </c>
      <c r="BW24" s="33">
        <v>0.02</v>
      </c>
      <c r="BX24" s="33">
        <v>0</v>
      </c>
      <c r="BY24" s="33">
        <v>0</v>
      </c>
      <c r="BZ24" s="33">
        <v>0</v>
      </c>
      <c r="CA24" s="33">
        <v>0</v>
      </c>
      <c r="CB24" s="33">
        <v>9.4</v>
      </c>
      <c r="CC24" s="35">
        <v>1.1200000000000001</v>
      </c>
      <c r="CE24" s="33">
        <v>0.17</v>
      </c>
      <c r="CG24" s="33">
        <v>2</v>
      </c>
      <c r="CH24" s="33">
        <v>2</v>
      </c>
      <c r="CI24" s="33">
        <v>2</v>
      </c>
      <c r="CJ24" s="33">
        <v>380</v>
      </c>
      <c r="CK24" s="33">
        <v>146.4</v>
      </c>
      <c r="CL24" s="33">
        <v>263.2</v>
      </c>
      <c r="CM24" s="33">
        <v>3.8</v>
      </c>
      <c r="CN24" s="33">
        <v>3.16</v>
      </c>
      <c r="CO24" s="33">
        <v>3.48</v>
      </c>
      <c r="CP24" s="33">
        <v>0</v>
      </c>
      <c r="CQ24" s="33">
        <v>0</v>
      </c>
    </row>
    <row r="25" spans="1:95" s="30" customFormat="1" ht="15" x14ac:dyDescent="0.25">
      <c r="A25" s="30" t="str">
        <f>"37/10"</f>
        <v>37/10</v>
      </c>
      <c r="B25" s="31" t="s">
        <v>106</v>
      </c>
      <c r="C25" s="32" t="str">
        <f>"180"</f>
        <v>180</v>
      </c>
      <c r="D25" s="32">
        <v>0.21</v>
      </c>
      <c r="E25" s="32">
        <v>0</v>
      </c>
      <c r="F25" s="32">
        <v>0.09</v>
      </c>
      <c r="G25" s="32">
        <v>0.09</v>
      </c>
      <c r="H25" s="32">
        <v>13.14</v>
      </c>
      <c r="I25" s="32">
        <v>50.161509000000002</v>
      </c>
      <c r="J25" s="30">
        <v>0.01</v>
      </c>
      <c r="K25" s="30">
        <v>0</v>
      </c>
      <c r="L25" s="30">
        <v>0</v>
      </c>
      <c r="M25" s="30">
        <v>0</v>
      </c>
      <c r="N25" s="30">
        <v>11.37</v>
      </c>
      <c r="O25" s="30">
        <v>0.38</v>
      </c>
      <c r="P25" s="30">
        <v>1.39</v>
      </c>
      <c r="Q25" s="30">
        <v>0</v>
      </c>
      <c r="R25" s="30">
        <v>0</v>
      </c>
      <c r="S25" s="30">
        <v>0.31</v>
      </c>
      <c r="T25" s="30">
        <v>0.31</v>
      </c>
      <c r="U25" s="30">
        <v>0.76</v>
      </c>
      <c r="V25" s="30">
        <v>3.34</v>
      </c>
      <c r="W25" s="30">
        <v>3.93</v>
      </c>
      <c r="X25" s="30">
        <v>1.03</v>
      </c>
      <c r="Y25" s="30">
        <v>1</v>
      </c>
      <c r="Z25" s="30">
        <v>0.2</v>
      </c>
      <c r="AA25" s="30">
        <v>0</v>
      </c>
      <c r="AB25" s="30">
        <v>315.89999999999998</v>
      </c>
      <c r="AC25" s="30">
        <v>58.59</v>
      </c>
      <c r="AD25" s="30">
        <v>0.23</v>
      </c>
      <c r="AE25" s="30">
        <v>0.01</v>
      </c>
      <c r="AF25" s="30">
        <v>0.02</v>
      </c>
      <c r="AG25" s="30">
        <v>7.0000000000000007E-2</v>
      </c>
      <c r="AH25" s="30">
        <v>0.09</v>
      </c>
      <c r="AI25" s="30">
        <v>35.1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215.11</v>
      </c>
      <c r="CC25" s="32">
        <v>3.33</v>
      </c>
      <c r="CE25" s="30">
        <v>52.65</v>
      </c>
      <c r="CG25" s="30">
        <v>5.53</v>
      </c>
      <c r="CH25" s="30">
        <v>5.53</v>
      </c>
      <c r="CI25" s="30">
        <v>5.53</v>
      </c>
      <c r="CJ25" s="30">
        <v>517.5</v>
      </c>
      <c r="CK25" s="30">
        <v>198.81</v>
      </c>
      <c r="CL25" s="30">
        <v>358.16</v>
      </c>
      <c r="CM25" s="30">
        <v>46.39</v>
      </c>
      <c r="CN25" s="30">
        <v>27.52</v>
      </c>
      <c r="CO25" s="30">
        <v>36.950000000000003</v>
      </c>
      <c r="CP25" s="30">
        <v>9</v>
      </c>
      <c r="CQ25" s="30">
        <v>0</v>
      </c>
    </row>
    <row r="26" spans="1:95" s="36" customFormat="1" ht="14.25" x14ac:dyDescent="0.2">
      <c r="B26" s="37" t="s">
        <v>107</v>
      </c>
      <c r="C26" s="38">
        <v>660</v>
      </c>
      <c r="D26" s="38">
        <v>18.809999999999999</v>
      </c>
      <c r="E26" s="38">
        <v>10.58</v>
      </c>
      <c r="F26" s="38">
        <v>23.38</v>
      </c>
      <c r="G26" s="38">
        <v>10.96</v>
      </c>
      <c r="H26" s="38">
        <v>71.5</v>
      </c>
      <c r="I26" s="38">
        <v>557.77</v>
      </c>
      <c r="J26" s="36">
        <v>9.4</v>
      </c>
      <c r="K26" s="36">
        <v>6.63</v>
      </c>
      <c r="L26" s="36">
        <v>0</v>
      </c>
      <c r="M26" s="36">
        <v>0</v>
      </c>
      <c r="N26" s="36">
        <v>23.23</v>
      </c>
      <c r="O26" s="36">
        <v>40.01</v>
      </c>
      <c r="P26" s="36">
        <v>8.26</v>
      </c>
      <c r="Q26" s="36">
        <v>0</v>
      </c>
      <c r="R26" s="36">
        <v>0</v>
      </c>
      <c r="S26" s="36">
        <v>1.0900000000000001</v>
      </c>
      <c r="T26" s="36">
        <v>5.49</v>
      </c>
      <c r="U26" s="36">
        <v>525.54</v>
      </c>
      <c r="V26" s="36">
        <v>1095.52</v>
      </c>
      <c r="W26" s="36">
        <v>79.760000000000005</v>
      </c>
      <c r="X26" s="36">
        <v>81.41</v>
      </c>
      <c r="Y26" s="36">
        <v>250.64</v>
      </c>
      <c r="Z26" s="36">
        <v>4.55</v>
      </c>
      <c r="AA26" s="36">
        <v>25.4</v>
      </c>
      <c r="AB26" s="36">
        <v>6489.43</v>
      </c>
      <c r="AC26" s="36">
        <v>1234.3499999999999</v>
      </c>
      <c r="AD26" s="36">
        <v>5.76</v>
      </c>
      <c r="AE26" s="36">
        <v>0.22</v>
      </c>
      <c r="AF26" s="36">
        <v>0.22</v>
      </c>
      <c r="AG26" s="36">
        <v>4.37</v>
      </c>
      <c r="AH26" s="36">
        <v>9.2200000000000006</v>
      </c>
      <c r="AI26" s="36">
        <v>51.91</v>
      </c>
      <c r="AJ26" s="36">
        <v>0</v>
      </c>
      <c r="AK26" s="36">
        <v>880.97</v>
      </c>
      <c r="AL26" s="36">
        <v>723.05</v>
      </c>
      <c r="AM26" s="36">
        <v>1314.79</v>
      </c>
      <c r="AN26" s="36">
        <v>1793.7</v>
      </c>
      <c r="AO26" s="36">
        <v>360.6</v>
      </c>
      <c r="AP26" s="36">
        <v>704.83</v>
      </c>
      <c r="AQ26" s="36">
        <v>208.82</v>
      </c>
      <c r="AR26" s="36">
        <v>786.83</v>
      </c>
      <c r="AS26" s="36">
        <v>935.48</v>
      </c>
      <c r="AT26" s="36">
        <v>1064.0999999999999</v>
      </c>
      <c r="AU26" s="36">
        <v>1593.65</v>
      </c>
      <c r="AV26" s="36">
        <v>548.5</v>
      </c>
      <c r="AW26" s="36">
        <v>817.17</v>
      </c>
      <c r="AX26" s="36">
        <v>3466.16</v>
      </c>
      <c r="AY26" s="36">
        <v>164.26</v>
      </c>
      <c r="AZ26" s="36">
        <v>854.26</v>
      </c>
      <c r="BA26" s="36">
        <v>737.71</v>
      </c>
      <c r="BB26" s="36">
        <v>584.41999999999996</v>
      </c>
      <c r="BC26" s="36">
        <v>271.02</v>
      </c>
      <c r="BD26" s="36">
        <v>0.15</v>
      </c>
      <c r="BE26" s="36">
        <v>7.0000000000000007E-2</v>
      </c>
      <c r="BF26" s="36">
        <v>0.04</v>
      </c>
      <c r="BG26" s="36">
        <v>0.09</v>
      </c>
      <c r="BH26" s="36">
        <v>0.1</v>
      </c>
      <c r="BI26" s="36">
        <v>0.45</v>
      </c>
      <c r="BJ26" s="36">
        <v>0</v>
      </c>
      <c r="BK26" s="36">
        <v>2.0099999999999998</v>
      </c>
      <c r="BL26" s="36">
        <v>0</v>
      </c>
      <c r="BM26" s="36">
        <v>0.81</v>
      </c>
      <c r="BN26" s="36">
        <v>0.03</v>
      </c>
      <c r="BO26" s="36">
        <v>7.0000000000000007E-2</v>
      </c>
      <c r="BP26" s="36">
        <v>0</v>
      </c>
      <c r="BQ26" s="36">
        <v>0.09</v>
      </c>
      <c r="BR26" s="36">
        <v>0.14000000000000001</v>
      </c>
      <c r="BS26" s="36">
        <v>3.57</v>
      </c>
      <c r="BT26" s="36">
        <v>0</v>
      </c>
      <c r="BU26" s="36">
        <v>0</v>
      </c>
      <c r="BV26" s="36">
        <v>6.13</v>
      </c>
      <c r="BW26" s="36">
        <v>0.03</v>
      </c>
      <c r="BX26" s="36">
        <v>0</v>
      </c>
      <c r="BY26" s="36">
        <v>0</v>
      </c>
      <c r="BZ26" s="36">
        <v>0</v>
      </c>
      <c r="CA26" s="36">
        <v>0</v>
      </c>
      <c r="CB26" s="36">
        <v>681.15</v>
      </c>
      <c r="CC26" s="38">
        <f>SUM($CC$19:$CC$25)</f>
        <v>76.75</v>
      </c>
      <c r="CD26" s="36">
        <f>$I$26/$I$32*100</f>
        <v>41.316296296296294</v>
      </c>
      <c r="CE26" s="36">
        <v>1106.97</v>
      </c>
      <c r="CG26" s="36">
        <v>60.93</v>
      </c>
      <c r="CH26" s="36">
        <v>42.18</v>
      </c>
      <c r="CI26" s="36">
        <v>51.56</v>
      </c>
      <c r="CJ26" s="36">
        <v>5273.76</v>
      </c>
      <c r="CK26" s="36">
        <v>2759.45</v>
      </c>
      <c r="CL26" s="36">
        <v>4016.6</v>
      </c>
      <c r="CM26" s="36">
        <v>138.38</v>
      </c>
      <c r="CN26" s="36">
        <v>77.05</v>
      </c>
      <c r="CO26" s="36">
        <v>107.75</v>
      </c>
      <c r="CP26" s="36">
        <v>9</v>
      </c>
      <c r="CQ26" s="36">
        <v>0.86</v>
      </c>
    </row>
    <row r="27" spans="1:95" s="5" customFormat="1" ht="15" x14ac:dyDescent="0.25">
      <c r="B27" s="29" t="s">
        <v>108</v>
      </c>
      <c r="C27" s="11"/>
      <c r="D27" s="11"/>
      <c r="E27" s="11"/>
      <c r="F27" s="11"/>
      <c r="G27" s="11"/>
      <c r="H27" s="11"/>
      <c r="I27" s="11"/>
      <c r="CC27" s="11"/>
    </row>
    <row r="28" spans="1:95" s="33" customFormat="1" ht="15" x14ac:dyDescent="0.25">
      <c r="A28" s="33" t="str">
        <f>"8/12"</f>
        <v>8/12</v>
      </c>
      <c r="B28" s="34" t="s">
        <v>109</v>
      </c>
      <c r="C28" s="35" t="str">
        <f>"50"</f>
        <v>50</v>
      </c>
      <c r="D28" s="35">
        <v>4.47</v>
      </c>
      <c r="E28" s="35">
        <v>0.79</v>
      </c>
      <c r="F28" s="35">
        <v>3.19</v>
      </c>
      <c r="G28" s="35">
        <v>3.04</v>
      </c>
      <c r="H28" s="35">
        <v>28.16</v>
      </c>
      <c r="I28" s="35">
        <v>158.38963124493333</v>
      </c>
      <c r="J28" s="33">
        <v>0.72</v>
      </c>
      <c r="K28" s="33">
        <v>1.68</v>
      </c>
      <c r="L28" s="33">
        <v>0</v>
      </c>
      <c r="M28" s="33">
        <v>0</v>
      </c>
      <c r="N28" s="33">
        <v>4.28</v>
      </c>
      <c r="O28" s="33">
        <v>22.71</v>
      </c>
      <c r="P28" s="33">
        <v>1.17</v>
      </c>
      <c r="Q28" s="33">
        <v>0</v>
      </c>
      <c r="R28" s="33">
        <v>0</v>
      </c>
      <c r="S28" s="33">
        <v>0.02</v>
      </c>
      <c r="T28" s="33">
        <v>0.89</v>
      </c>
      <c r="U28" s="33">
        <v>232.55</v>
      </c>
      <c r="V28" s="33">
        <v>63.58</v>
      </c>
      <c r="W28" s="33">
        <v>24.94</v>
      </c>
      <c r="X28" s="33">
        <v>7.47</v>
      </c>
      <c r="Y28" s="33">
        <v>43.71</v>
      </c>
      <c r="Z28" s="33">
        <v>0.45</v>
      </c>
      <c r="AA28" s="33">
        <v>4.01</v>
      </c>
      <c r="AB28" s="33">
        <v>1.88</v>
      </c>
      <c r="AC28" s="33">
        <v>7.2</v>
      </c>
      <c r="AD28" s="33">
        <v>1.72</v>
      </c>
      <c r="AE28" s="33">
        <v>0.05</v>
      </c>
      <c r="AF28" s="33">
        <v>0.04</v>
      </c>
      <c r="AG28" s="33">
        <v>0.38</v>
      </c>
      <c r="AH28" s="33">
        <v>1.37</v>
      </c>
      <c r="AI28" s="33">
        <v>0.08</v>
      </c>
      <c r="AJ28" s="33">
        <v>0</v>
      </c>
      <c r="AK28" s="33">
        <v>181.89</v>
      </c>
      <c r="AL28" s="33">
        <v>163.13999999999999</v>
      </c>
      <c r="AM28" s="33">
        <v>304.7</v>
      </c>
      <c r="AN28" s="33">
        <v>110.52</v>
      </c>
      <c r="AO28" s="33">
        <v>62.12</v>
      </c>
      <c r="AP28" s="33">
        <v>121.67</v>
      </c>
      <c r="AQ28" s="33">
        <v>38.85</v>
      </c>
      <c r="AR28" s="33">
        <v>187.06</v>
      </c>
      <c r="AS28" s="33">
        <v>131.75</v>
      </c>
      <c r="AT28" s="33">
        <v>156.36000000000001</v>
      </c>
      <c r="AU28" s="33">
        <v>147.47</v>
      </c>
      <c r="AV28" s="33">
        <v>78.86</v>
      </c>
      <c r="AW28" s="33">
        <v>133.69</v>
      </c>
      <c r="AX28" s="33">
        <v>1111.6199999999999</v>
      </c>
      <c r="AY28" s="33">
        <v>2.86</v>
      </c>
      <c r="AZ28" s="33">
        <v>346.64</v>
      </c>
      <c r="BA28" s="33">
        <v>191.13</v>
      </c>
      <c r="BB28" s="33">
        <v>97.69</v>
      </c>
      <c r="BC28" s="33">
        <v>75.03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0.18</v>
      </c>
      <c r="BL28" s="33">
        <v>0</v>
      </c>
      <c r="BM28" s="33">
        <v>0.1</v>
      </c>
      <c r="BN28" s="33">
        <v>0.01</v>
      </c>
      <c r="BO28" s="33">
        <v>0.02</v>
      </c>
      <c r="BP28" s="33">
        <v>0</v>
      </c>
      <c r="BQ28" s="33">
        <v>0</v>
      </c>
      <c r="BR28" s="33">
        <v>0</v>
      </c>
      <c r="BS28" s="33">
        <v>0.56999999999999995</v>
      </c>
      <c r="BT28" s="33">
        <v>0</v>
      </c>
      <c r="BU28" s="33">
        <v>0</v>
      </c>
      <c r="BV28" s="33">
        <v>1.69</v>
      </c>
      <c r="BW28" s="33">
        <v>0.01</v>
      </c>
      <c r="BX28" s="33">
        <v>0</v>
      </c>
      <c r="BY28" s="33">
        <v>0</v>
      </c>
      <c r="BZ28" s="33">
        <v>0</v>
      </c>
      <c r="CA28" s="33">
        <v>0</v>
      </c>
      <c r="CB28" s="33">
        <v>20.93</v>
      </c>
      <c r="CC28" s="35">
        <v>2.5</v>
      </c>
      <c r="CE28" s="33">
        <v>4.32</v>
      </c>
      <c r="CG28" s="33">
        <v>25.83</v>
      </c>
      <c r="CH28" s="33">
        <v>12.93</v>
      </c>
      <c r="CI28" s="33">
        <v>19.38</v>
      </c>
      <c r="CJ28" s="33">
        <v>932.75</v>
      </c>
      <c r="CK28" s="33">
        <v>344.99</v>
      </c>
      <c r="CL28" s="33">
        <v>638.87</v>
      </c>
      <c r="CM28" s="33">
        <v>7</v>
      </c>
      <c r="CN28" s="33">
        <v>3.36</v>
      </c>
      <c r="CO28" s="33">
        <v>5.56</v>
      </c>
      <c r="CP28" s="33">
        <v>3.67</v>
      </c>
      <c r="CQ28" s="33">
        <v>0.57999999999999996</v>
      </c>
    </row>
    <row r="29" spans="1:95" s="30" customFormat="1" ht="15" x14ac:dyDescent="0.25">
      <c r="A29" s="30" t="str">
        <f>"30/10"</f>
        <v>30/10</v>
      </c>
      <c r="B29" s="31" t="s">
        <v>110</v>
      </c>
      <c r="C29" s="32" t="str">
        <f>"200"</f>
        <v>200</v>
      </c>
      <c r="D29" s="32">
        <v>2.92</v>
      </c>
      <c r="E29" s="32">
        <v>2.84</v>
      </c>
      <c r="F29" s="32">
        <v>2.4700000000000002</v>
      </c>
      <c r="G29" s="32">
        <v>0.02</v>
      </c>
      <c r="H29" s="32">
        <v>14.54</v>
      </c>
      <c r="I29" s="32">
        <v>89.395432</v>
      </c>
      <c r="J29" s="30">
        <v>1.7</v>
      </c>
      <c r="K29" s="30">
        <v>0</v>
      </c>
      <c r="L29" s="30">
        <v>0</v>
      </c>
      <c r="M29" s="30">
        <v>0</v>
      </c>
      <c r="N29" s="30">
        <v>14.5</v>
      </c>
      <c r="O29" s="30">
        <v>0</v>
      </c>
      <c r="P29" s="30">
        <v>0.04</v>
      </c>
      <c r="Q29" s="30">
        <v>0</v>
      </c>
      <c r="R29" s="30">
        <v>0</v>
      </c>
      <c r="S29" s="30">
        <v>0.1</v>
      </c>
      <c r="T29" s="30">
        <v>0.73</v>
      </c>
      <c r="U29" s="30">
        <v>49.6</v>
      </c>
      <c r="V29" s="30">
        <v>144.84</v>
      </c>
      <c r="W29" s="30">
        <v>116.69</v>
      </c>
      <c r="X29" s="30">
        <v>13.3</v>
      </c>
      <c r="Y29" s="30">
        <v>83.7</v>
      </c>
      <c r="Z29" s="30">
        <v>0.13</v>
      </c>
      <c r="AA29" s="30">
        <v>20</v>
      </c>
      <c r="AB29" s="30">
        <v>9</v>
      </c>
      <c r="AC29" s="30">
        <v>22</v>
      </c>
      <c r="AD29" s="30">
        <v>0</v>
      </c>
      <c r="AE29" s="30">
        <v>0.03</v>
      </c>
      <c r="AF29" s="30">
        <v>0.14000000000000001</v>
      </c>
      <c r="AG29" s="30">
        <v>0.09</v>
      </c>
      <c r="AH29" s="30">
        <v>0.8</v>
      </c>
      <c r="AI29" s="30">
        <v>0.52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189.04</v>
      </c>
      <c r="CC29" s="32">
        <v>5.87</v>
      </c>
      <c r="CE29" s="30">
        <v>21.5</v>
      </c>
      <c r="CG29" s="30">
        <v>11.21</v>
      </c>
      <c r="CH29" s="30">
        <v>4.21</v>
      </c>
      <c r="CI29" s="30">
        <v>7.71</v>
      </c>
      <c r="CJ29" s="30">
        <v>872.96</v>
      </c>
      <c r="CK29" s="30">
        <v>320.27999999999997</v>
      </c>
      <c r="CL29" s="30">
        <v>596.62</v>
      </c>
      <c r="CM29" s="30">
        <v>35.71</v>
      </c>
      <c r="CN29" s="30">
        <v>16.68</v>
      </c>
      <c r="CO29" s="30">
        <v>26.19</v>
      </c>
      <c r="CP29" s="30">
        <v>10</v>
      </c>
      <c r="CQ29" s="30">
        <v>0</v>
      </c>
    </row>
    <row r="30" spans="1:95" s="36" customFormat="1" ht="15" customHeight="1" x14ac:dyDescent="0.2">
      <c r="B30" s="37" t="s">
        <v>111</v>
      </c>
      <c r="C30" s="38">
        <v>250</v>
      </c>
      <c r="D30" s="38">
        <v>7.39</v>
      </c>
      <c r="E30" s="38">
        <v>3.63</v>
      </c>
      <c r="F30" s="38">
        <v>5.66</v>
      </c>
      <c r="G30" s="38">
        <v>3.06</v>
      </c>
      <c r="H30" s="38">
        <v>42.7</v>
      </c>
      <c r="I30" s="38">
        <v>247.79</v>
      </c>
      <c r="J30" s="36">
        <v>2.42</v>
      </c>
      <c r="K30" s="36">
        <v>1.68</v>
      </c>
      <c r="L30" s="36">
        <v>0</v>
      </c>
      <c r="M30" s="36">
        <v>0</v>
      </c>
      <c r="N30" s="36">
        <v>18.78</v>
      </c>
      <c r="O30" s="36">
        <v>22.71</v>
      </c>
      <c r="P30" s="36">
        <v>1.21</v>
      </c>
      <c r="Q30" s="36">
        <v>0</v>
      </c>
      <c r="R30" s="36">
        <v>0</v>
      </c>
      <c r="S30" s="36">
        <v>0.12</v>
      </c>
      <c r="T30" s="36">
        <v>1.62</v>
      </c>
      <c r="U30" s="36">
        <v>282.14</v>
      </c>
      <c r="V30" s="36">
        <v>208.41</v>
      </c>
      <c r="W30" s="36">
        <v>141.63</v>
      </c>
      <c r="X30" s="36">
        <v>20.77</v>
      </c>
      <c r="Y30" s="36">
        <v>127.41</v>
      </c>
      <c r="Z30" s="36">
        <v>0.57999999999999996</v>
      </c>
      <c r="AA30" s="36">
        <v>24.01</v>
      </c>
      <c r="AB30" s="36">
        <v>10.88</v>
      </c>
      <c r="AC30" s="36">
        <v>29.2</v>
      </c>
      <c r="AD30" s="36">
        <v>1.72</v>
      </c>
      <c r="AE30" s="36">
        <v>0.09</v>
      </c>
      <c r="AF30" s="36">
        <v>0.17</v>
      </c>
      <c r="AG30" s="36">
        <v>0.47</v>
      </c>
      <c r="AH30" s="36">
        <v>2.17</v>
      </c>
      <c r="AI30" s="36">
        <v>0.6</v>
      </c>
      <c r="AJ30" s="36">
        <v>0</v>
      </c>
      <c r="AK30" s="36">
        <v>181.89</v>
      </c>
      <c r="AL30" s="36">
        <v>163.13999999999999</v>
      </c>
      <c r="AM30" s="36">
        <v>304.7</v>
      </c>
      <c r="AN30" s="36">
        <v>110.52</v>
      </c>
      <c r="AO30" s="36">
        <v>62.12</v>
      </c>
      <c r="AP30" s="36">
        <v>121.67</v>
      </c>
      <c r="AQ30" s="36">
        <v>38.85</v>
      </c>
      <c r="AR30" s="36">
        <v>187.06</v>
      </c>
      <c r="AS30" s="36">
        <v>131.75</v>
      </c>
      <c r="AT30" s="36">
        <v>156.36000000000001</v>
      </c>
      <c r="AU30" s="36">
        <v>147.47</v>
      </c>
      <c r="AV30" s="36">
        <v>78.86</v>
      </c>
      <c r="AW30" s="36">
        <v>133.69</v>
      </c>
      <c r="AX30" s="36">
        <v>1111.6199999999999</v>
      </c>
      <c r="AY30" s="36">
        <v>2.86</v>
      </c>
      <c r="AZ30" s="36">
        <v>346.64</v>
      </c>
      <c r="BA30" s="36">
        <v>191.13</v>
      </c>
      <c r="BB30" s="36">
        <v>97.69</v>
      </c>
      <c r="BC30" s="36">
        <v>75.03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0.18</v>
      </c>
      <c r="BL30" s="36">
        <v>0</v>
      </c>
      <c r="BM30" s="36">
        <v>0.1</v>
      </c>
      <c r="BN30" s="36">
        <v>0.01</v>
      </c>
      <c r="BO30" s="36">
        <v>0.02</v>
      </c>
      <c r="BP30" s="36">
        <v>0</v>
      </c>
      <c r="BQ30" s="36">
        <v>0</v>
      </c>
      <c r="BR30" s="36">
        <v>0</v>
      </c>
      <c r="BS30" s="36">
        <v>0.56999999999999995</v>
      </c>
      <c r="BT30" s="36">
        <v>0</v>
      </c>
      <c r="BU30" s="36">
        <v>0</v>
      </c>
      <c r="BV30" s="36">
        <v>1.69</v>
      </c>
      <c r="BW30" s="36">
        <v>0.01</v>
      </c>
      <c r="BX30" s="36">
        <v>0</v>
      </c>
      <c r="BY30" s="36">
        <v>0</v>
      </c>
      <c r="BZ30" s="36">
        <v>0</v>
      </c>
      <c r="CA30" s="36">
        <v>0</v>
      </c>
      <c r="CB30" s="36">
        <v>209.98</v>
      </c>
      <c r="CC30" s="38">
        <f>SUM($CC$27:$CC$29)</f>
        <v>8.370000000000001</v>
      </c>
      <c r="CD30" s="36">
        <f>$I$30/$I$32*100</f>
        <v>18.354814814814816</v>
      </c>
      <c r="CE30" s="36">
        <v>25.82</v>
      </c>
      <c r="CG30" s="36">
        <v>37.03</v>
      </c>
      <c r="CH30" s="36">
        <v>17.13</v>
      </c>
      <c r="CI30" s="36">
        <v>27.08</v>
      </c>
      <c r="CJ30" s="36">
        <v>1805.71</v>
      </c>
      <c r="CK30" s="36">
        <v>665.27</v>
      </c>
      <c r="CL30" s="36">
        <v>1235.49</v>
      </c>
      <c r="CM30" s="36">
        <v>42.71</v>
      </c>
      <c r="CN30" s="36">
        <v>20.04</v>
      </c>
      <c r="CO30" s="36">
        <v>31.75</v>
      </c>
      <c r="CP30" s="36">
        <v>13.67</v>
      </c>
      <c r="CQ30" s="36">
        <v>0.57999999999999996</v>
      </c>
    </row>
    <row r="31" spans="1:95" s="36" customFormat="1" ht="14.25" x14ac:dyDescent="0.2">
      <c r="B31" s="37" t="s">
        <v>112</v>
      </c>
      <c r="C31" s="38"/>
      <c r="D31" s="38">
        <v>56.95</v>
      </c>
      <c r="E31" s="38">
        <v>40.67</v>
      </c>
      <c r="F31" s="38">
        <v>46.33</v>
      </c>
      <c r="G31" s="38">
        <v>16.46</v>
      </c>
      <c r="H31" s="38">
        <v>195.85</v>
      </c>
      <c r="I31" s="38">
        <v>1403.48</v>
      </c>
      <c r="J31" s="36">
        <v>21.11</v>
      </c>
      <c r="K31" s="36">
        <v>8.9600000000000009</v>
      </c>
      <c r="L31" s="36">
        <v>8.32</v>
      </c>
      <c r="M31" s="36">
        <v>0</v>
      </c>
      <c r="N31" s="36">
        <v>95.69</v>
      </c>
      <c r="O31" s="36">
        <v>87.32</v>
      </c>
      <c r="P31" s="36">
        <v>12.85</v>
      </c>
      <c r="Q31" s="36">
        <v>0</v>
      </c>
      <c r="R31" s="36">
        <v>0</v>
      </c>
      <c r="S31" s="36">
        <v>3.81</v>
      </c>
      <c r="T31" s="36">
        <v>10.29</v>
      </c>
      <c r="U31" s="36">
        <v>978.14</v>
      </c>
      <c r="V31" s="36">
        <v>1897.14</v>
      </c>
      <c r="W31" s="36">
        <v>541.54999999999995</v>
      </c>
      <c r="X31" s="36">
        <v>162.58000000000001</v>
      </c>
      <c r="Y31" s="36">
        <v>756.54</v>
      </c>
      <c r="Z31" s="36">
        <v>8.92</v>
      </c>
      <c r="AA31" s="36">
        <v>148.33000000000001</v>
      </c>
      <c r="AB31" s="36">
        <v>6579.75</v>
      </c>
      <c r="AC31" s="36">
        <v>1385.15</v>
      </c>
      <c r="AD31" s="36">
        <v>9.2200000000000006</v>
      </c>
      <c r="AE31" s="36">
        <v>0.47</v>
      </c>
      <c r="AF31" s="36">
        <v>0.88</v>
      </c>
      <c r="AG31" s="36">
        <v>6.34</v>
      </c>
      <c r="AH31" s="36">
        <v>19.350000000000001</v>
      </c>
      <c r="AI31" s="36">
        <v>63.15</v>
      </c>
      <c r="AJ31" s="36">
        <v>0</v>
      </c>
      <c r="AK31" s="36">
        <v>1062.8699999999999</v>
      </c>
      <c r="AL31" s="36">
        <v>886.19</v>
      </c>
      <c r="AM31" s="36">
        <v>2135.0500000000002</v>
      </c>
      <c r="AN31" s="36">
        <v>2205.5500000000002</v>
      </c>
      <c r="AO31" s="36">
        <v>554.21</v>
      </c>
      <c r="AP31" s="36">
        <v>1067.69</v>
      </c>
      <c r="AQ31" s="36">
        <v>329.98</v>
      </c>
      <c r="AR31" s="36">
        <v>1307.94</v>
      </c>
      <c r="AS31" s="36">
        <v>1322.79</v>
      </c>
      <c r="AT31" s="36">
        <v>1526.22</v>
      </c>
      <c r="AU31" s="36">
        <v>2179.9699999999998</v>
      </c>
      <c r="AV31" s="36">
        <v>776.84</v>
      </c>
      <c r="AW31" s="36">
        <v>1166.71</v>
      </c>
      <c r="AX31" s="36">
        <v>6240.83</v>
      </c>
      <c r="AY31" s="36">
        <v>168.45</v>
      </c>
      <c r="AZ31" s="36">
        <v>1773.46</v>
      </c>
      <c r="BA31" s="36">
        <v>1286.4100000000001</v>
      </c>
      <c r="BB31" s="36">
        <v>901.95</v>
      </c>
      <c r="BC31" s="36">
        <v>475.11</v>
      </c>
      <c r="BD31" s="36">
        <v>0.15</v>
      </c>
      <c r="BE31" s="36">
        <v>7.0000000000000007E-2</v>
      </c>
      <c r="BF31" s="36">
        <v>0.04</v>
      </c>
      <c r="BG31" s="36">
        <v>0.09</v>
      </c>
      <c r="BH31" s="36">
        <v>0.1</v>
      </c>
      <c r="BI31" s="36">
        <v>0.46</v>
      </c>
      <c r="BJ31" s="36">
        <v>0</v>
      </c>
      <c r="BK31" s="36">
        <v>2.35</v>
      </c>
      <c r="BL31" s="36">
        <v>0</v>
      </c>
      <c r="BM31" s="36">
        <v>0.99</v>
      </c>
      <c r="BN31" s="36">
        <v>0.05</v>
      </c>
      <c r="BO31" s="36">
        <v>0.09</v>
      </c>
      <c r="BP31" s="36">
        <v>0</v>
      </c>
      <c r="BQ31" s="36">
        <v>0.09</v>
      </c>
      <c r="BR31" s="36">
        <v>0.15</v>
      </c>
      <c r="BS31" s="36">
        <v>5.15</v>
      </c>
      <c r="BT31" s="36">
        <v>0</v>
      </c>
      <c r="BU31" s="36">
        <v>0</v>
      </c>
      <c r="BV31" s="36">
        <v>8.68</v>
      </c>
      <c r="BW31" s="36">
        <v>0.06</v>
      </c>
      <c r="BX31" s="36">
        <v>0.01</v>
      </c>
      <c r="BY31" s="36">
        <v>0</v>
      </c>
      <c r="BZ31" s="36">
        <v>0</v>
      </c>
      <c r="CA31" s="36">
        <v>0</v>
      </c>
      <c r="CB31" s="36">
        <v>1324.37</v>
      </c>
      <c r="CC31" s="38">
        <v>154.32</v>
      </c>
      <c r="CE31" s="36">
        <v>1244.96</v>
      </c>
      <c r="CG31" s="36">
        <v>101.11</v>
      </c>
      <c r="CH31" s="36">
        <v>60.02</v>
      </c>
      <c r="CI31" s="36">
        <v>80.569999999999993</v>
      </c>
      <c r="CJ31" s="36">
        <v>7280.72</v>
      </c>
      <c r="CK31" s="36">
        <v>3498.22</v>
      </c>
      <c r="CL31" s="36">
        <v>5389.47</v>
      </c>
      <c r="CM31" s="36">
        <v>185.63</v>
      </c>
      <c r="CN31" s="36">
        <v>98.13</v>
      </c>
      <c r="CO31" s="36">
        <v>142.30000000000001</v>
      </c>
      <c r="CP31" s="36">
        <v>52.67</v>
      </c>
      <c r="CQ31" s="36">
        <v>1.44</v>
      </c>
    </row>
    <row r="32" spans="1:95" s="5" customFormat="1" ht="30" x14ac:dyDescent="0.25">
      <c r="B32" s="16" t="s">
        <v>113</v>
      </c>
      <c r="C32" s="11"/>
      <c r="D32" s="11">
        <v>40.5</v>
      </c>
      <c r="E32" s="11">
        <v>0</v>
      </c>
      <c r="F32" s="11">
        <v>45</v>
      </c>
      <c r="G32" s="11">
        <v>0</v>
      </c>
      <c r="H32" s="11">
        <v>195.75</v>
      </c>
      <c r="I32" s="11">
        <v>1350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375</v>
      </c>
      <c r="AD32" s="5">
        <v>0</v>
      </c>
      <c r="AE32" s="5">
        <v>0.67500000000000004</v>
      </c>
      <c r="AF32" s="5">
        <v>0.75</v>
      </c>
      <c r="AI32" s="5">
        <v>37.5</v>
      </c>
      <c r="CC32" s="11"/>
      <c r="CI32" s="5">
        <v>0</v>
      </c>
      <c r="CL32" s="5">
        <v>0</v>
      </c>
      <c r="CO32" s="5">
        <v>0</v>
      </c>
    </row>
    <row r="33" spans="2:93" s="5" customFormat="1" ht="15" x14ac:dyDescent="0.25">
      <c r="B33" s="16" t="s">
        <v>114</v>
      </c>
      <c r="C33" s="11"/>
      <c r="D33" s="11">
        <f>D31-D32</f>
        <v>16.450000000000003</v>
      </c>
      <c r="E33" s="11">
        <f>E31-E32</f>
        <v>40.67</v>
      </c>
      <c r="F33" s="11">
        <f>F31-F32</f>
        <v>1.3299999999999983</v>
      </c>
      <c r="G33" s="11">
        <f>G31-G32</f>
        <v>16.46</v>
      </c>
      <c r="H33" s="11">
        <f>H31-H32</f>
        <v>9.9999999999994316E-2</v>
      </c>
      <c r="I33" s="11">
        <f>I31-I32</f>
        <v>53.480000000000018</v>
      </c>
      <c r="V33" s="5">
        <f>V31-V32</f>
        <v>1897.14</v>
      </c>
      <c r="W33" s="5">
        <f>W31-W32</f>
        <v>541.54999999999995</v>
      </c>
      <c r="X33" s="5">
        <f>X31-X32</f>
        <v>162.58000000000001</v>
      </c>
      <c r="Y33" s="5">
        <f>Y31-Y32</f>
        <v>756.54</v>
      </c>
      <c r="Z33" s="5">
        <f>Z31-Z32</f>
        <v>8.92</v>
      </c>
      <c r="AA33" s="5">
        <f>AA31-AA32</f>
        <v>148.33000000000001</v>
      </c>
      <c r="AB33" s="5">
        <f>AB31-AB32</f>
        <v>6579.75</v>
      </c>
      <c r="AC33" s="5">
        <f>AC31-AC32</f>
        <v>1010.1500000000001</v>
      </c>
      <c r="AD33" s="5">
        <f>AD31-AD32</f>
        <v>9.2200000000000006</v>
      </c>
      <c r="AE33" s="5">
        <f>AE31-AE32</f>
        <v>-0.20500000000000007</v>
      </c>
      <c r="AF33" s="5">
        <f>AF31-AF32</f>
        <v>0.13</v>
      </c>
      <c r="AI33" s="5">
        <f>AI31-AI32</f>
        <v>25.65</v>
      </c>
      <c r="CC33" s="11"/>
      <c r="CI33" s="5">
        <f>CI31-CI32</f>
        <v>80.569999999999993</v>
      </c>
      <c r="CL33" s="5">
        <f>CL31-CL32</f>
        <v>5389.47</v>
      </c>
      <c r="CO33" s="5">
        <f>CO31-CO32</f>
        <v>142.30000000000001</v>
      </c>
    </row>
    <row r="34" spans="2:93" s="5" customFormat="1" ht="15" x14ac:dyDescent="0.25">
      <c r="B34" s="16"/>
      <c r="C34" s="11"/>
      <c r="D34" s="11"/>
      <c r="E34" s="11"/>
      <c r="F34" s="11"/>
      <c r="G34" s="11"/>
      <c r="H34" s="11"/>
      <c r="I34" s="11"/>
      <c r="CC34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116</v>
      </c>
      <c r="B1" s="41" t="s">
        <v>117</v>
      </c>
      <c r="C1" s="42"/>
      <c r="D1" s="43"/>
      <c r="E1" s="40" t="s">
        <v>118</v>
      </c>
      <c r="F1" s="44"/>
      <c r="I1" s="40" t="s">
        <v>119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120</v>
      </c>
      <c r="B3" s="47" t="s">
        <v>121</v>
      </c>
      <c r="C3" s="47" t="s">
        <v>122</v>
      </c>
      <c r="D3" s="47" t="s">
        <v>123</v>
      </c>
      <c r="E3" s="47" t="s">
        <v>6</v>
      </c>
      <c r="F3" s="47" t="s">
        <v>124</v>
      </c>
      <c r="G3" s="47" t="s">
        <v>125</v>
      </c>
      <c r="H3" s="47" t="s">
        <v>126</v>
      </c>
      <c r="I3" s="47" t="s">
        <v>127</v>
      </c>
      <c r="J3" s="48" t="s">
        <v>128</v>
      </c>
    </row>
    <row r="4" spans="1:10" x14ac:dyDescent="0.25">
      <c r="A4" s="49" t="s">
        <v>129</v>
      </c>
      <c r="B4" s="50" t="s">
        <v>130</v>
      </c>
      <c r="C4" s="88" t="s">
        <v>148</v>
      </c>
      <c r="D4" s="52" t="s">
        <v>92</v>
      </c>
      <c r="E4" s="53">
        <v>150</v>
      </c>
      <c r="F4" s="54">
        <v>49.54</v>
      </c>
      <c r="G4" s="55">
        <v>357.62216977673086</v>
      </c>
      <c r="H4" s="55">
        <v>26.49</v>
      </c>
      <c r="I4" s="55">
        <v>14.44</v>
      </c>
      <c r="J4" s="56">
        <v>30.2</v>
      </c>
    </row>
    <row r="5" spans="1:10" x14ac:dyDescent="0.25">
      <c r="A5" s="57"/>
      <c r="B5" s="58"/>
      <c r="C5" s="89" t="s">
        <v>149</v>
      </c>
      <c r="D5" s="59" t="s">
        <v>93</v>
      </c>
      <c r="E5" s="44">
        <v>20</v>
      </c>
      <c r="F5" s="60">
        <v>3.94</v>
      </c>
      <c r="G5" s="61">
        <v>57.502199999999988</v>
      </c>
      <c r="H5" s="61">
        <v>1.35</v>
      </c>
      <c r="I5" s="61">
        <v>1.5</v>
      </c>
      <c r="J5" s="62">
        <v>10.1</v>
      </c>
    </row>
    <row r="6" spans="1:10" x14ac:dyDescent="0.25">
      <c r="A6" s="57"/>
      <c r="B6" s="63" t="s">
        <v>131</v>
      </c>
      <c r="C6" s="89" t="s">
        <v>117</v>
      </c>
      <c r="D6" s="59" t="s">
        <v>94</v>
      </c>
      <c r="E6" s="44">
        <v>30</v>
      </c>
      <c r="F6" s="60">
        <v>3.06</v>
      </c>
      <c r="G6" s="61">
        <v>80.855999999999995</v>
      </c>
      <c r="H6" s="61">
        <v>2.31</v>
      </c>
      <c r="I6" s="61">
        <v>0.9</v>
      </c>
      <c r="J6" s="62">
        <v>15.99</v>
      </c>
    </row>
    <row r="7" spans="1:10" x14ac:dyDescent="0.25">
      <c r="A7" s="57"/>
      <c r="B7" s="63" t="s">
        <v>132</v>
      </c>
      <c r="C7" s="89" t="s">
        <v>150</v>
      </c>
      <c r="D7" s="59" t="s">
        <v>95</v>
      </c>
      <c r="E7" s="44">
        <v>200</v>
      </c>
      <c r="F7" s="60">
        <v>1.1599999999999999</v>
      </c>
      <c r="G7" s="61">
        <v>53.260700000000007</v>
      </c>
      <c r="H7" s="61">
        <v>0.19</v>
      </c>
      <c r="I7" s="61">
        <v>0.04</v>
      </c>
      <c r="J7" s="62">
        <v>13.76</v>
      </c>
    </row>
    <row r="8" spans="1:10" x14ac:dyDescent="0.25">
      <c r="A8" s="57"/>
      <c r="B8" s="63" t="s">
        <v>133</v>
      </c>
      <c r="C8" s="58"/>
      <c r="D8" s="59"/>
      <c r="E8" s="44"/>
      <c r="F8" s="60"/>
      <c r="G8" s="61"/>
      <c r="H8" s="61"/>
      <c r="I8" s="61"/>
      <c r="J8" s="62"/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134</v>
      </c>
      <c r="B11" s="71" t="s">
        <v>133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135</v>
      </c>
      <c r="B14" s="72" t="s">
        <v>136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137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138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139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140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141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142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x14ac:dyDescent="0.25">
      <c r="A23" s="49" t="s">
        <v>143</v>
      </c>
      <c r="B23" s="71" t="s">
        <v>144</v>
      </c>
      <c r="C23" s="88" t="s">
        <v>151</v>
      </c>
      <c r="D23" s="52" t="s">
        <v>109</v>
      </c>
      <c r="E23" s="53">
        <v>50</v>
      </c>
      <c r="F23" s="54">
        <v>2.5</v>
      </c>
      <c r="G23" s="55">
        <v>158.38963124493333</v>
      </c>
      <c r="H23" s="55">
        <v>4.47</v>
      </c>
      <c r="I23" s="55">
        <v>3.19</v>
      </c>
      <c r="J23" s="56">
        <v>28.16</v>
      </c>
    </row>
    <row r="24" spans="1:10" x14ac:dyDescent="0.25">
      <c r="A24" s="57"/>
      <c r="B24" s="85" t="s">
        <v>140</v>
      </c>
      <c r="C24" s="89" t="s">
        <v>152</v>
      </c>
      <c r="D24" s="59" t="s">
        <v>110</v>
      </c>
      <c r="E24" s="44">
        <v>200</v>
      </c>
      <c r="F24" s="60">
        <v>5.87</v>
      </c>
      <c r="G24" s="61">
        <v>89.395432</v>
      </c>
      <c r="H24" s="61">
        <v>2.92</v>
      </c>
      <c r="I24" s="61">
        <v>2.4700000000000002</v>
      </c>
      <c r="J24" s="62">
        <v>14.54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145</v>
      </c>
      <c r="B27" s="50" t="s">
        <v>130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139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140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132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146</v>
      </c>
      <c r="B33" s="71" t="s">
        <v>147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144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140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133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45516.397222222222</v>
      </c>
    </row>
    <row r="2" spans="1:2" x14ac:dyDescent="0.2">
      <c r="A2" t="s">
        <v>83</v>
      </c>
      <c r="B2" s="15">
        <v>45516.430543981478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2024-08-12T05:22:14Z</cp:lastPrinted>
  <dcterms:created xsi:type="dcterms:W3CDTF">2002-09-22T07:35:02Z</dcterms:created>
  <dcterms:modified xsi:type="dcterms:W3CDTF">2024-08-12T05:22:37Z</dcterms:modified>
</cp:coreProperties>
</file>